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25"/>
  <workbookPr filterPrivacy="1" defaultThemeVersion="124226"/>
  <xr:revisionPtr revIDLastSave="0" documentId="13_ncr:1_{AF4B8AD9-BDCC-48E1-90D8-2C12FDD45D74}" xr6:coauthVersionLast="34" xr6:coauthVersionMax="34" xr10:uidLastSave="{00000000-0000-0000-0000-000000000000}"/>
  <bookViews>
    <workbookView xWindow="0" yWindow="0" windowWidth="23040" windowHeight="9660" activeTab="1" xr2:uid="{00000000-000D-0000-FFFF-FFFF00000000}"/>
  </bookViews>
  <sheets>
    <sheet name="toelichting 1718" sheetId="70" r:id="rId1"/>
    <sheet name="jaarrekening en begroting 1718 " sheetId="84" r:id="rId2"/>
  </sheets>
  <definedNames>
    <definedName name="_xlnm.Print_Area" localSheetId="1">'jaarrekening en begroting 1718 '!$A$1:$T$69</definedName>
  </definedNames>
  <calcPr calcId="179021" iterateDelta="1E-4"/>
</workbook>
</file>

<file path=xl/calcChain.xml><?xml version="1.0" encoding="utf-8"?>
<calcChain xmlns="http://schemas.openxmlformats.org/spreadsheetml/2006/main">
  <c r="N51" i="84" l="1"/>
  <c r="K52" i="84"/>
  <c r="N52" i="84"/>
  <c r="P52" i="84" l="1"/>
  <c r="N53" i="84"/>
  <c r="K57" i="84"/>
  <c r="N57" i="84"/>
  <c r="S69" i="84" l="1"/>
  <c r="R15" i="84" l="1"/>
  <c r="F13" i="70"/>
  <c r="F21" i="70" l="1"/>
  <c r="E21" i="70"/>
  <c r="R6" i="84" l="1"/>
  <c r="C69" i="84"/>
  <c r="N64" i="84"/>
  <c r="P64" i="84" s="1"/>
  <c r="K63" i="84"/>
  <c r="K62" i="84"/>
  <c r="K61" i="84"/>
  <c r="R8" i="84"/>
  <c r="K48" i="84"/>
  <c r="N47" i="84"/>
  <c r="P47" i="84" s="1"/>
  <c r="K45" i="84"/>
  <c r="N43" i="84"/>
  <c r="K42" i="84"/>
  <c r="K41" i="84"/>
  <c r="K40" i="84"/>
  <c r="K39" i="84"/>
  <c r="K38" i="84"/>
  <c r="K37" i="84"/>
  <c r="O37" i="84" s="1"/>
  <c r="K36" i="84"/>
  <c r="K35" i="84"/>
  <c r="N34" i="84"/>
  <c r="K33" i="84"/>
  <c r="K32" i="84"/>
  <c r="O32" i="84" s="1"/>
  <c r="N31" i="84"/>
  <c r="P31" i="84" s="1"/>
  <c r="N29" i="84"/>
  <c r="N28" i="84"/>
  <c r="P28" i="84" s="1"/>
  <c r="N26" i="84"/>
  <c r="H23" i="84"/>
  <c r="G23" i="84"/>
  <c r="P2" i="84" l="1"/>
  <c r="P32" i="84"/>
  <c r="K69" i="84"/>
  <c r="Q9" i="84" s="1"/>
  <c r="K70" i="84"/>
  <c r="R23" i="84"/>
  <c r="C196" i="70"/>
  <c r="E194" i="70"/>
  <c r="E190" i="70"/>
  <c r="Q23" i="84" l="1"/>
  <c r="E179" i="70"/>
  <c r="E180" i="70"/>
  <c r="E181" i="70"/>
  <c r="E182" i="70"/>
  <c r="E183" i="70"/>
  <c r="C184" i="70"/>
  <c r="E184" i="70" l="1"/>
  <c r="D111" i="70" l="1"/>
  <c r="C111" i="70"/>
  <c r="E110" i="70"/>
  <c r="E109" i="70"/>
  <c r="E108" i="70"/>
  <c r="E107" i="70"/>
  <c r="E106" i="70"/>
  <c r="E105" i="70"/>
  <c r="E111" i="70" l="1"/>
  <c r="E237" i="70" l="1"/>
  <c r="E236" i="70"/>
  <c r="F229" i="70"/>
  <c r="F230" i="70" s="1"/>
  <c r="F231" i="70" s="1"/>
  <c r="F232" i="70" s="1"/>
  <c r="F233" i="70" s="1"/>
  <c r="F234" i="70" s="1"/>
  <c r="D34" i="70" l="1"/>
  <c r="C34" i="70"/>
  <c r="E33" i="70"/>
  <c r="E32" i="70"/>
  <c r="E31" i="70"/>
  <c r="E30" i="70"/>
  <c r="E29" i="70"/>
  <c r="E34" i="70" l="1"/>
  <c r="C70" i="70" l="1"/>
  <c r="E69" i="70"/>
  <c r="E68" i="70"/>
  <c r="E67" i="70"/>
  <c r="E66" i="70"/>
  <c r="E65" i="70"/>
  <c r="E64" i="70"/>
  <c r="E70" i="70" l="1"/>
  <c r="D129" i="70" l="1"/>
  <c r="C129" i="70"/>
  <c r="E128" i="70"/>
  <c r="E129" i="70" s="1"/>
  <c r="C118" i="70"/>
  <c r="E117" i="70"/>
  <c r="E116" i="70"/>
  <c r="E118" i="70" l="1"/>
  <c r="C101" i="70"/>
  <c r="E100" i="70"/>
  <c r="E99" i="70"/>
  <c r="E101" i="70" l="1"/>
  <c r="D95" i="70"/>
  <c r="C95" i="70"/>
  <c r="E94" i="70"/>
  <c r="E93" i="70"/>
  <c r="E58" i="70"/>
  <c r="E59" i="70"/>
  <c r="C60" i="70"/>
  <c r="D60" i="70"/>
  <c r="D48" i="70"/>
  <c r="C48" i="70"/>
  <c r="E47" i="70"/>
  <c r="E46" i="70"/>
  <c r="E45" i="70"/>
  <c r="E44" i="70"/>
  <c r="E43" i="70"/>
  <c r="E42" i="70"/>
  <c r="E41" i="70"/>
  <c r="E40" i="70"/>
  <c r="E39" i="70"/>
  <c r="E38" i="70"/>
  <c r="E60" i="70" l="1"/>
  <c r="E95" i="70"/>
  <c r="E48" i="70"/>
  <c r="C172" i="70" l="1"/>
  <c r="E171" i="70"/>
  <c r="E170" i="70"/>
  <c r="E169" i="70"/>
  <c r="E168" i="70"/>
  <c r="E167" i="70"/>
  <c r="E172" i="70" l="1"/>
  <c r="D134" i="70" l="1"/>
  <c r="C134" i="70"/>
  <c r="E133" i="70"/>
  <c r="E134" i="70" s="1"/>
  <c r="E89" i="70" l="1"/>
  <c r="D153" i="70" l="1"/>
  <c r="C153" i="70"/>
  <c r="E152" i="70"/>
  <c r="E151" i="70"/>
  <c r="E150" i="70"/>
  <c r="E153" i="70" l="1"/>
  <c r="E195" i="70" l="1"/>
  <c r="E193" i="70"/>
  <c r="E192" i="70"/>
  <c r="E191" i="70"/>
  <c r="E196" i="70" l="1"/>
  <c r="D146" i="70" l="1"/>
  <c r="C146" i="70"/>
  <c r="E145" i="70"/>
  <c r="E144" i="70"/>
  <c r="E143" i="70"/>
  <c r="E146" i="70" l="1"/>
  <c r="C218" i="70" l="1"/>
  <c r="D210" i="70"/>
  <c r="C210" i="70"/>
  <c r="E209" i="70"/>
  <c r="E208" i="70"/>
  <c r="E207" i="70"/>
  <c r="E210" i="70" l="1"/>
  <c r="D54" i="70" l="1"/>
  <c r="C54" i="70"/>
  <c r="E53" i="70"/>
  <c r="E52" i="70"/>
  <c r="E54" i="70" l="1"/>
  <c r="D244" i="70" l="1"/>
  <c r="C244" i="70"/>
  <c r="E243" i="70"/>
  <c r="E244" i="70" s="1"/>
  <c r="C163" i="70"/>
  <c r="E162" i="70"/>
  <c r="E161" i="70"/>
  <c r="D139" i="70"/>
  <c r="C139" i="70"/>
  <c r="E138" i="70"/>
  <c r="E139" i="70" s="1"/>
  <c r="C124" i="70"/>
  <c r="E123" i="70"/>
  <c r="E122" i="70"/>
  <c r="E124" i="70" l="1"/>
  <c r="E163" i="70"/>
</calcChain>
</file>

<file path=xl/sharedStrings.xml><?xml version="1.0" encoding="utf-8"?>
<sst xmlns="http://schemas.openxmlformats.org/spreadsheetml/2006/main" count="485" uniqueCount="328">
  <si>
    <t>Betaalde zaalhuur</t>
  </si>
  <si>
    <t>Ontvangen contributie</t>
  </si>
  <si>
    <t>Verhuur Digiborden</t>
  </si>
  <si>
    <t>Kosten alternatieve avonden</t>
  </si>
  <si>
    <t>Kosten Digiborden</t>
  </si>
  <si>
    <t>Kosten interne competitie (incl. ALV)</t>
  </si>
  <si>
    <t>Diverse opbrengsten</t>
  </si>
  <si>
    <t>Sponsoren</t>
  </si>
  <si>
    <t>Kosten Rapidtoernooi</t>
  </si>
  <si>
    <t>Opbrengst ZAK</t>
  </si>
  <si>
    <t>Kosten aanschaf materiaal</t>
  </si>
  <si>
    <t>Portokosten</t>
  </si>
  <si>
    <t>KNSB training scheidsrechter</t>
  </si>
  <si>
    <t>Kosten graveren bekers</t>
  </si>
  <si>
    <t>totaal</t>
  </si>
  <si>
    <t>Ontvangen ING rentemeerrekening</t>
  </si>
  <si>
    <t>Bank kosten ING</t>
  </si>
  <si>
    <t>Kosten externe competitie (incl. Brandstof)</t>
  </si>
  <si>
    <t>Betaalde SGS contributie</t>
  </si>
  <si>
    <t>Kosten representatie</t>
  </si>
  <si>
    <t>Kosten administratie</t>
  </si>
  <si>
    <t>Kosten website</t>
  </si>
  <si>
    <t>Kosten materiaalverzekering &amp; KvK</t>
  </si>
  <si>
    <t>Diverse kosten</t>
  </si>
  <si>
    <t>Kosten rapid toernooi</t>
  </si>
  <si>
    <t>Sponsoren rapid toernooi</t>
  </si>
  <si>
    <t>Kosten kersttoernooi</t>
  </si>
  <si>
    <t>Digiborden</t>
  </si>
  <si>
    <t>Reserve Digiborden (verlies) of winst</t>
  </si>
  <si>
    <t>Materiaal</t>
  </si>
  <si>
    <t>Verhuur Klokken</t>
  </si>
  <si>
    <t>Reserve Materiaal (verlies) of winst</t>
  </si>
  <si>
    <t>Clubblad de Balans</t>
  </si>
  <si>
    <t>Verbruik Covers</t>
  </si>
  <si>
    <t>Clubblad Balans Incl. Vouwen / Nieten</t>
  </si>
  <si>
    <t>Column1</t>
  </si>
  <si>
    <t>Column2</t>
  </si>
  <si>
    <t>Regel</t>
  </si>
  <si>
    <t>Post</t>
  </si>
  <si>
    <t>debet</t>
  </si>
  <si>
    <t>credit</t>
  </si>
  <si>
    <t>ING Rekening</t>
  </si>
  <si>
    <t>ING Rentemeer rekening</t>
  </si>
  <si>
    <t>Algemene reserve</t>
  </si>
  <si>
    <t>Reserve Materiaal</t>
  </si>
  <si>
    <t>Reserve Digiborden</t>
  </si>
  <si>
    <t>Resultaat Jaarrekening</t>
  </si>
  <si>
    <t>Vooruit ontvangen contributie</t>
  </si>
  <si>
    <t>Nog te ontvangen contributie</t>
  </si>
  <si>
    <t>Rekening Courant SGS contributie</t>
  </si>
  <si>
    <t>Debiteuren</t>
  </si>
  <si>
    <t>Voorraad Covers</t>
  </si>
  <si>
    <t>Voorraad Postzegels</t>
  </si>
  <si>
    <t>Voorraad Kopieer (abonnement)</t>
  </si>
  <si>
    <t>15a</t>
  </si>
  <si>
    <t>onverklaarbare inkomsten</t>
  </si>
  <si>
    <t>Totaal</t>
  </si>
  <si>
    <t>Bank kosten ING:</t>
  </si>
  <si>
    <t>2 ere leden à €0</t>
  </si>
  <si>
    <t>Donaties:</t>
  </si>
  <si>
    <t>Bijdrage Damrakkers 2015-2016</t>
  </si>
  <si>
    <t>17 Gouden Lopers à €25</t>
  </si>
  <si>
    <t>Kosten interne competitie (incl. ALV):</t>
  </si>
  <si>
    <t xml:space="preserve">Totaal </t>
  </si>
  <si>
    <t>Opbrengst ZAK:</t>
  </si>
  <si>
    <t>Betaalde zaalhuur:</t>
  </si>
  <si>
    <t>Betaalde SGS contributie:</t>
  </si>
  <si>
    <t>Kosten Website:</t>
  </si>
  <si>
    <t>Webhosting (De Heeg.nl)</t>
  </si>
  <si>
    <t xml:space="preserve">De verwachting is dat dit bedrag komend seizoen gelijk zal blijven, </t>
  </si>
  <si>
    <t>Abonnement internetforum</t>
  </si>
  <si>
    <t>Kosten materiaalverzekering &amp; KvK:</t>
  </si>
  <si>
    <t>Diverse kosten:</t>
  </si>
  <si>
    <t>Diverse opbrengsten:</t>
  </si>
  <si>
    <t>Kosten alternatieve avonden:</t>
  </si>
  <si>
    <t>Sponsoren Rapid toernooi:</t>
  </si>
  <si>
    <t>Koenhein BV</t>
  </si>
  <si>
    <t>Kosten Kersttoernooi:</t>
  </si>
  <si>
    <t>Inkopen Geurt</t>
  </si>
  <si>
    <t>Hapjes Dijckzigt</t>
  </si>
  <si>
    <t>Verhuur Digiborden:</t>
  </si>
  <si>
    <t>120,00 sponsoren wij in natura als lid van de Club van Honderd.</t>
  </si>
  <si>
    <t>De overige 120,00 hebben wij ontvangen als vergoeding.</t>
  </si>
  <si>
    <t>Kosten Digiborden:</t>
  </si>
  <si>
    <t>Kosten aanschaf materiaal:</t>
  </si>
  <si>
    <t>Verbruik covers:</t>
  </si>
  <si>
    <t>Verbruik Covers:</t>
  </si>
  <si>
    <t>De verwachting is dat de kosten komend seizoen hetzelfde zullen zijn.</t>
  </si>
  <si>
    <t>Er zijn nog voldoende covers op voorraad. Zie post 13.</t>
  </si>
  <si>
    <t>Clubblad Balans Incl. Vouwen / Nieten:</t>
  </si>
  <si>
    <t>Portokosten:</t>
  </si>
  <si>
    <t>Sponsoren Balans:</t>
  </si>
  <si>
    <t>Midgetgolf Bilthoven</t>
  </si>
  <si>
    <t>Hotspirit</t>
  </si>
  <si>
    <t>3 volle leden U-pas à € 108</t>
  </si>
  <si>
    <t xml:space="preserve">daarom begroot op </t>
  </si>
  <si>
    <t>Consumpties 25 oktober 2017</t>
  </si>
  <si>
    <t>Consumpties 1 november 2017</t>
  </si>
  <si>
    <t>Consumpties 8 november 2017</t>
  </si>
  <si>
    <t>Consumpties 22 november 2017</t>
  </si>
  <si>
    <t>Consumpties 29 november 2017</t>
  </si>
  <si>
    <t>Consumpties 6 december 2017</t>
  </si>
  <si>
    <t>Consumpties 13 december 2017</t>
  </si>
  <si>
    <t>Consumpties 31 januari 2018</t>
  </si>
  <si>
    <t>Consumpties 7 februari 2018</t>
  </si>
  <si>
    <t>Consumpties 14 februari 2018</t>
  </si>
  <si>
    <t>Consumpties 21 februari 2018</t>
  </si>
  <si>
    <t>Consumpties 21 maart 2018</t>
  </si>
  <si>
    <t>Consumpties 28 maart 2018</t>
  </si>
  <si>
    <t>Consumpties 18 april 2018</t>
  </si>
  <si>
    <t>Consumpties 9 mei 2018</t>
  </si>
  <si>
    <t>Kopijwinkel kopieën BLV 2016-2017</t>
  </si>
  <si>
    <t>contributie 2017-2018 is als volgt opgebouwd:</t>
  </si>
  <si>
    <t>ontvangen</t>
  </si>
  <si>
    <t>niet ontvangen</t>
  </si>
  <si>
    <t>1 vol lid U-pas per 1 februari  à € 54</t>
  </si>
  <si>
    <r>
      <t>Daarom begroot op</t>
    </r>
    <r>
      <rPr>
        <sz val="8"/>
        <color indexed="10"/>
        <rFont val="Calibri"/>
        <family val="2"/>
      </rPr>
      <t/>
    </r>
  </si>
  <si>
    <t>Dit zijn periodieke kosten voor nieuwe batterijen, snoeren etc.</t>
  </si>
  <si>
    <t>Voor komend seizoen begroot op</t>
  </si>
  <si>
    <t>Verwachte evenementen voor verhuur digiborden:</t>
  </si>
  <si>
    <t>Net als vorig seizoen laat ik het begrote bedrag hetzelfde, dus:</t>
  </si>
  <si>
    <t>Zoals voorgaande jaren begroot op</t>
  </si>
  <si>
    <t>Per okt 2017 is kwartaalbijdrage per lid verhoogd naar €11,62 plus MEC van 0,15=€11,77 (dit was €11,52)</t>
  </si>
  <si>
    <t>daarom begroot op</t>
  </si>
  <si>
    <t>In tegenstelling tot vorig seizoen, nogmaals begroot op 80 want,</t>
  </si>
  <si>
    <t>voorgaande seizoenen was dit ook het geval en werd er ook gerealiseerd</t>
  </si>
  <si>
    <t>in de buurt van dit bedrag.</t>
  </si>
  <si>
    <t>Positief verschil Inschrijfgeld-Prijzengeld (Geurt)</t>
  </si>
  <si>
    <t>Afrekening betalingsverkeer Q4 2017</t>
  </si>
  <si>
    <t>Afrekening betalingsverkeer Q1 2018</t>
  </si>
  <si>
    <t>Afrekening betalingsverkeer Q2 2018</t>
  </si>
  <si>
    <t>incidentele donaties (3)</t>
  </si>
  <si>
    <t>Q1 2018 (54 leden à 11,77)</t>
  </si>
  <si>
    <t>Q2 2018 (58 leden à 11,77)</t>
  </si>
  <si>
    <r>
      <t xml:space="preserve">Q3 2018 alleen juli  (59 leden à 11,77 *1/3) </t>
    </r>
    <r>
      <rPr>
        <sz val="8"/>
        <color rgb="FF0070C0"/>
        <rFont val="Calibri"/>
        <family val="2"/>
        <scheme val="minor"/>
      </rPr>
      <t>[PROGNOSE]</t>
    </r>
  </si>
  <si>
    <t>Q4 2017 (51 leden à 11,77)</t>
  </si>
  <si>
    <t>Q3 alleen aug + sept 2017 (59 leden à 11,52 *2/3)</t>
  </si>
  <si>
    <t>gevolgen invoering nieuwe systeem KNSB en SGS</t>
  </si>
  <si>
    <t xml:space="preserve"> </t>
  </si>
  <si>
    <t>Eindspeltoernooi d.d. 11 april 2018</t>
  </si>
  <si>
    <t>Snelschaaktoernooi d.d. 16 mei 2018</t>
  </si>
  <si>
    <t>Prijzen Knock-Out toernooi 27 juni 2018</t>
  </si>
  <si>
    <t>HSG Open 2018</t>
  </si>
  <si>
    <t>Prinsenstad 2018</t>
  </si>
  <si>
    <t>Guernsey 2017</t>
  </si>
  <si>
    <t>consuimpties Dijkzicht</t>
  </si>
  <si>
    <t>Flyers</t>
  </si>
  <si>
    <t>al ontvangen</t>
  </si>
  <si>
    <t>Bank kosten ING 2017-2018:</t>
  </si>
  <si>
    <t xml:space="preserve">totaal </t>
  </si>
  <si>
    <t xml:space="preserve">Verwachting is dat dit ongeveer hetzelfde zal zijn, </t>
  </si>
  <si>
    <t>nog te ontvangen</t>
  </si>
  <si>
    <t>totaal te ontvangen</t>
  </si>
  <si>
    <t>betaald</t>
  </si>
  <si>
    <t>nog te betalen</t>
  </si>
  <si>
    <t>betalen totaal</t>
  </si>
  <si>
    <t>Collectieve materiaalverzekering KNSB 2018</t>
  </si>
  <si>
    <t>te ontvangen totaal</t>
  </si>
  <si>
    <t>opbrengst verkoop notatieboekjes</t>
  </si>
  <si>
    <t>gestopt</t>
  </si>
  <si>
    <t>bijgewerkt 14 mei</t>
  </si>
  <si>
    <t>Voorjaarsdonatie 2018 peildatum 14-5-2018</t>
  </si>
  <si>
    <t>aug 2017 à €300</t>
  </si>
  <si>
    <t>sept. t.m. dec 2017 en jan t.m. juli 2018 à € 344,50 per maand</t>
  </si>
  <si>
    <t>bijgewerkt 15 mei</t>
  </si>
  <si>
    <t>bijgewerkt 16 mei</t>
  </si>
  <si>
    <t>Zoeken naar sponsoren</t>
  </si>
  <si>
    <t>er zijn in boekjaar 2017-2018 geen sponsoren meer</t>
  </si>
  <si>
    <t>Seizoen 01-08-2016 t/m 31-07-2017</t>
  </si>
  <si>
    <t>Begroting 2017-2018</t>
  </si>
  <si>
    <t>Reserveringen Q3 kosten</t>
  </si>
  <si>
    <t>Crediteuren</t>
  </si>
  <si>
    <t>12a</t>
  </si>
  <si>
    <t>Verlies/winst</t>
  </si>
  <si>
    <t xml:space="preserve">We gaan uit van verhuur voor </t>
  </si>
  <si>
    <t>Dat is 90 X € 0,08= € 7,20 per nummer van De Balans.</t>
  </si>
  <si>
    <t>Per nummer van De Balans worden er 90 covers gebruikt van € 0,08 per stuk.</t>
  </si>
  <si>
    <t>In boekjaar 2017-2018 verschenen er 5 nummers van De Balans.</t>
  </si>
  <si>
    <t>bijgewerkt 18 mei</t>
  </si>
  <si>
    <t>Dat betekent kosten covers 5 x €7,20=</t>
  </si>
  <si>
    <t>Kosten graveren bekers:</t>
  </si>
  <si>
    <t xml:space="preserve">Er is nog maar een sponsor voor de Balans. </t>
  </si>
  <si>
    <t>Bijgewerkt 20 mei</t>
  </si>
  <si>
    <t>Eindbalans 31 juli 2018</t>
  </si>
  <si>
    <t>Beginbalans 1 augustus 2017</t>
  </si>
  <si>
    <t>bijgewerkt 25 mei</t>
  </si>
  <si>
    <t>kosten</t>
  </si>
  <si>
    <t>opbrengsten</t>
  </si>
  <si>
    <t>Begroting 2018-2019</t>
  </si>
  <si>
    <t>.</t>
  </si>
  <si>
    <t>W&amp;V-rekening 2017-2018</t>
  </si>
  <si>
    <t>49 volle leden à € 108</t>
  </si>
  <si>
    <t>2 volle leden per 1 maart 2018 à € 45</t>
  </si>
  <si>
    <t>1 vol lid per 1 april 2018 à € 36</t>
  </si>
  <si>
    <t>1 vol lid per 1 mei 2018 à € 27</t>
  </si>
  <si>
    <t>2 dub leden buiten SGS à € 72,23</t>
  </si>
  <si>
    <t>6 dub leden binnen SGS à € 65,48</t>
  </si>
  <si>
    <t>TOTAAL</t>
  </si>
  <si>
    <t>Donaties Gouden Lopers en Damrakkers</t>
  </si>
  <si>
    <t>Voorjaarsdonaties en incidentele donaties</t>
  </si>
  <si>
    <t>Voorjaarsdonatie en incidentele donatie</t>
  </si>
  <si>
    <t>notatiebriefjes</t>
  </si>
  <si>
    <t>toner</t>
  </si>
  <si>
    <t xml:space="preserve">Van ieder nummer van de Balans werden er 90 exemplaren verspreid, </t>
  </si>
  <si>
    <t>waarvan een deel via de post.</t>
  </si>
  <si>
    <t>gebruik pz en env voor Balans 39 1 en Balans 39 2</t>
  </si>
  <si>
    <t>gebruik pz en env voor Balans 39 3 en Balans 39 4</t>
  </si>
  <si>
    <t>voorraad</t>
  </si>
  <si>
    <t>aankoop d.d. 7 december 2017 pz en env</t>
  </si>
  <si>
    <t>aankoop d.d. 31 januari 2018 pz en env</t>
  </si>
  <si>
    <t>voorraad op 1 augustus 2017 pz en env t.w.v.</t>
  </si>
  <si>
    <t>Portokosten Balans : postzegels (pz) en enveloppen (env)</t>
  </si>
  <si>
    <t xml:space="preserve">Deze kosten kunnen aanzienlijk omlaag als vrijwilligers de </t>
  </si>
  <si>
    <r>
      <t xml:space="preserve">bij (aankoop)/    </t>
    </r>
    <r>
      <rPr>
        <sz val="8"/>
        <color rgb="FFFF0000"/>
        <rFont val="Calibri"/>
        <family val="2"/>
      </rPr>
      <t>af (gebruik</t>
    </r>
    <r>
      <rPr>
        <sz val="8"/>
        <color indexed="8"/>
        <rFont val="Calibri"/>
        <family val="2"/>
      </rPr>
      <t>)</t>
    </r>
  </si>
  <si>
    <t>Portokosten: toelichting</t>
  </si>
  <si>
    <t>De portokosten van de verschillende nummers kunnen uiteenlopen.</t>
  </si>
  <si>
    <t>*Prinsenstad 2019</t>
  </si>
  <si>
    <t>*OKU 2019</t>
  </si>
  <si>
    <t>*HSG open 2019</t>
  </si>
  <si>
    <t>*Diverse SGS slotronden 2019</t>
  </si>
  <si>
    <t>*Schoolschaak 2018-2019</t>
  </si>
  <si>
    <t>Dijckzigt Vierkampen 2018</t>
  </si>
  <si>
    <t>doorvergekocht 8 stuks DGT3000 incl. afhandeling  € 27,62</t>
  </si>
  <si>
    <t xml:space="preserve">ingekocht 10 stuks DGT3000 á € 27,62 all in </t>
  </si>
  <si>
    <t>aanschaf 10 digiborden a € 204,37 all-in</t>
  </si>
  <si>
    <t xml:space="preserve">Opbrengst ZAK </t>
  </si>
  <si>
    <t>opbrengst doorverkoop 2 digiborden a € 204,37</t>
  </si>
  <si>
    <r>
      <t xml:space="preserve">Per nummer van De Balans zijn de </t>
    </r>
    <r>
      <rPr>
        <b/>
        <sz val="8"/>
        <color theme="1"/>
        <rFont val="Calibri"/>
        <family val="2"/>
        <scheme val="minor"/>
      </rPr>
      <t>opstartkosten</t>
    </r>
    <r>
      <rPr>
        <sz val="8"/>
        <color theme="1"/>
        <rFont val="Calibri"/>
        <family val="2"/>
        <scheme val="minor"/>
      </rPr>
      <t xml:space="preserve"> € 3,95. Bij 5 nummers van De Balans zijn de opstartkosten in totaal </t>
    </r>
  </si>
  <si>
    <r>
      <t xml:space="preserve">Per nummer van De Balans zijn de </t>
    </r>
    <r>
      <rPr>
        <b/>
        <sz val="8"/>
        <color theme="1"/>
        <rFont val="Calibri"/>
        <family val="2"/>
        <scheme val="minor"/>
      </rPr>
      <t>kosten voor vouwen en nieten</t>
    </r>
    <r>
      <rPr>
        <sz val="8"/>
        <color theme="1"/>
        <rFont val="Calibri"/>
        <family val="2"/>
        <scheme val="minor"/>
      </rPr>
      <t xml:space="preserve"> € 26,10. Bij 5 nummers bedragen deze kosten in totaal</t>
    </r>
  </si>
  <si>
    <t>bijgewerkt 26 juni</t>
  </si>
  <si>
    <t>Ratingprijzen 2017-2018</t>
  </si>
  <si>
    <t>*Dijckzigt Vierkampen 2019 en andere evenementen 2018-2019</t>
  </si>
  <si>
    <t>bijgewerkt 28 juni</t>
  </si>
  <si>
    <t>parkeerkosten vervoer digiborden  11-12-17</t>
  </si>
  <si>
    <t>parkeerkosten vervoer digiborden 18-4-18</t>
  </si>
  <si>
    <t>parkeerkosten vervoer digiborden 26-6-18</t>
  </si>
  <si>
    <t>* balans  39 3</t>
  </si>
  <si>
    <r>
      <t xml:space="preserve">De </t>
    </r>
    <r>
      <rPr>
        <b/>
        <sz val="8"/>
        <color theme="1"/>
        <rFont val="Calibri"/>
        <family val="2"/>
        <scheme val="minor"/>
      </rPr>
      <t>afdrukkosten</t>
    </r>
    <r>
      <rPr>
        <sz val="8"/>
        <color theme="1"/>
        <rFont val="Calibri"/>
        <family val="2"/>
        <scheme val="minor"/>
      </rPr>
      <t xml:space="preserve"> van een nummer zijn afhankelijk van het aantal benodigde afdrukken van € 0,036 per stuk. Een afdruk is 2 blz. </t>
    </r>
  </si>
  <si>
    <t>Clubblad Balans, Jaargang 39, oplage 90 stuks</t>
  </si>
  <si>
    <t xml:space="preserve">* balans  39 1 </t>
  </si>
  <si>
    <t xml:space="preserve">* balans  39 2  </t>
  </si>
  <si>
    <t xml:space="preserve">* balans  39 4  </t>
  </si>
  <si>
    <t xml:space="preserve">* balans  39 5  </t>
  </si>
  <si>
    <t>De afdrukkosten voor de vijf nummers van jaarggang 39 afzonderlijk zijn:</t>
  </si>
  <si>
    <t>bijgewerkt 29 juni</t>
  </si>
  <si>
    <t>totaal gekocht</t>
  </si>
  <si>
    <t>totaal gebruikt</t>
  </si>
  <si>
    <t>bijgewerkt 10 juli</t>
  </si>
  <si>
    <t>Afdracht van ZAK 2017 aan DRL</t>
  </si>
  <si>
    <t>Aandeel DRL in verlies ZAK</t>
  </si>
  <si>
    <t>bijgewerkt 11 juli</t>
  </si>
  <si>
    <t>bedankjes 2017-2018</t>
  </si>
  <si>
    <t>bekers uitgereikt in ALV augustus 2017</t>
  </si>
  <si>
    <t xml:space="preserve">bekers uitgereikt tijdens Knock Out juni 2018 </t>
  </si>
  <si>
    <t>bijgewerkt 12 juli, door vervroeging  gebruikelijke uitereiking twee betalingen in een boekjaar</t>
  </si>
  <si>
    <t>bedankjes 2016-2017 ALV</t>
  </si>
  <si>
    <t xml:space="preserve">Ratingprijzen 2016-2017 ALV </t>
  </si>
  <si>
    <t>Ratingprijzen 2016-2017  ALV (vervolg)</t>
  </si>
  <si>
    <t>Ontvangen ING rentemerrekening</t>
  </si>
  <si>
    <t>2 volle leden per 1 juli 2018 à € 9</t>
  </si>
  <si>
    <t>bijgewerkt 14 juli</t>
  </si>
  <si>
    <t>bijgewerkt 16 juli</t>
  </si>
  <si>
    <t>OKU 2018*</t>
  </si>
  <si>
    <t>* OKU 2018: De verhuurvergoeding bedraagt in totaal 240,00</t>
  </si>
  <si>
    <t>Met aanschaf van 8 nieuwe digiborden kan de verhuur toenemen.</t>
  </si>
  <si>
    <t>Kosten externe competitie:</t>
  </si>
  <si>
    <t>Technisch is dit een gemakkelijke bezuinigingspost maar niet goed voor de reputatie van DRL</t>
  </si>
  <si>
    <t xml:space="preserve">Voor komend seizoen verwachten wij vooralsnog geen veranderingen. </t>
  </si>
  <si>
    <r>
      <t xml:space="preserve">Niet helemaal duidelijk zijn de gevolgen van de nieuwe opzet van de externe competitie. Dus </t>
    </r>
    <r>
      <rPr>
        <sz val="8"/>
        <color rgb="FFFF0000"/>
        <rFont val="Calibri"/>
        <family val="2"/>
        <scheme val="minor"/>
      </rPr>
      <t>210,00</t>
    </r>
    <r>
      <rPr>
        <sz val="8"/>
        <color theme="1"/>
        <rFont val="Calibri"/>
        <family val="2"/>
        <scheme val="minor"/>
      </rPr>
      <t xml:space="preserve"> begroot.</t>
    </r>
  </si>
  <si>
    <t xml:space="preserve">We gaan ervan uit dat het ledenenaantal stabiel blijft. </t>
  </si>
  <si>
    <t>Contributiebedrag baseren op ontvangen bedrag in het voorafgaande jaar</t>
  </si>
  <si>
    <t>bijgewerkt 20 juli</t>
  </si>
  <si>
    <t>Daarom begroten wij een extra maand: 13*€ 344,50= €  4478,50, afgerond</t>
  </si>
  <si>
    <t>De zaalhuur bedraagt per maand thans  € 344,50.</t>
  </si>
  <si>
    <t>Er wordt een lichte verhoging (2%) van de bijdrage verwacht.</t>
  </si>
  <si>
    <t>Dat is 1,02*2603,11 = 2655,17 afgerond naar boven</t>
  </si>
  <si>
    <t>begroot op:</t>
  </si>
  <si>
    <t xml:space="preserve">De verwachting is dat dit bedrag komend seizoen ongeveer gelijk zal blijven, </t>
  </si>
  <si>
    <t>Het begrote bedrag is gebaseerd op het ontvangen bedrag van het vorige seizoen</t>
  </si>
  <si>
    <t xml:space="preserve">wordt begroot op: </t>
  </si>
  <si>
    <t>bijgewerkt 21 juli</t>
  </si>
  <si>
    <t>deze post houden we aan voor onvoorziene uitgaven</t>
  </si>
  <si>
    <t>Opbrengsten omhoog (hoger inschrijfgeld, meer deelnemers).</t>
  </si>
  <si>
    <t>Onkosten omlaag (geen flyers, geen hapjes Dijckzigt uitdelen, lagere prijzen),</t>
  </si>
  <si>
    <t>We reduceren het begrote bedrag van € 100 kosten naar 0</t>
  </si>
  <si>
    <t>deze kosten blijven hetzelfde</t>
  </si>
  <si>
    <t>Balansen per fiets bijvoorbeeld rondbrengen, reductie van € 440 naar</t>
  </si>
  <si>
    <t>Kostenreductie met  € 70 naar € 30</t>
  </si>
  <si>
    <t>Overigens, de te verwachten donaties zijn gelijk aan het begrote verlies, te weten:</t>
  </si>
  <si>
    <r>
      <t xml:space="preserve">bijgewerkt 20 juli: door vervroeging  gebruikelijke bedankjes en uitreiking ratingprijzen in </t>
    </r>
    <r>
      <rPr>
        <b/>
        <sz val="8"/>
        <color theme="1"/>
        <rFont val="Calibri"/>
        <family val="2"/>
        <scheme val="minor"/>
      </rPr>
      <t>een</t>
    </r>
    <r>
      <rPr>
        <sz val="8"/>
        <color theme="1"/>
        <rFont val="Calibri"/>
        <family val="2"/>
        <scheme val="minor"/>
      </rPr>
      <t xml:space="preserve"> boekjaar is vorige begroting (€ 200) overschreden</t>
    </r>
  </si>
  <si>
    <t xml:space="preserve">De verwachting is dat dit bedrag komend seizoen wederom zal uitkomen op: </t>
  </si>
  <si>
    <t>Afrekening betalingsverkeer Q3 2018 (1/3*Q2 2018 €40,50) [PROGNOSE]</t>
  </si>
  <si>
    <t>bijgewerkt 26 juli</t>
  </si>
  <si>
    <t>aankoop d.d. 25 juli 2018  pz</t>
  </si>
  <si>
    <t>Bijgewerkt 26 juli</t>
  </si>
  <si>
    <r>
      <t>gebruik pz en env voor</t>
    </r>
    <r>
      <rPr>
        <i/>
        <sz val="8"/>
        <color rgb="FFFF0000"/>
        <rFont val="Calibri"/>
        <family val="2"/>
      </rPr>
      <t xml:space="preserve"> Balans 39 5</t>
    </r>
    <r>
      <rPr>
        <i/>
        <sz val="8"/>
        <color indexed="8"/>
        <rFont val="Calibri"/>
        <family val="2"/>
      </rPr>
      <t xml:space="preserve"> resp. voorraad 31 juli 2018</t>
    </r>
  </si>
  <si>
    <t>herwaardering voorraad kopieer</t>
  </si>
  <si>
    <t>(her)waardering materiaal</t>
  </si>
  <si>
    <t xml:space="preserve">Voorraad materiaal </t>
  </si>
  <si>
    <t>Donaties 2016-2017</t>
  </si>
  <si>
    <t>Afrekening betalingsverkeer Q3 2017 (€ 39,94-€ 11,00)</t>
  </si>
  <si>
    <t>Nagekomen kosten 2016-2017</t>
  </si>
  <si>
    <t>Boeterente</t>
  </si>
  <si>
    <t>bijgewerkt 2 augustus</t>
  </si>
  <si>
    <t>20 houten schaakborden met T538 pallisander dubbel verzwaarde stukken en een DGT3000</t>
  </si>
  <si>
    <t>Verles/winst zonder eenmalige kosten (post 41)</t>
  </si>
  <si>
    <t>voorraad 74 notatieboekjes; we hebben er € 3 per stuk voor betaald en vragen er € 2 voor.</t>
  </si>
  <si>
    <t>DRL is verschuldigd aan totofonds € 100 en aan lid redactie Balans € 0,83</t>
  </si>
  <si>
    <t>debet: al vooruit betaald aan SGS Q3 aug-sept 2018; credit: reservering bankkosten juli 2018</t>
  </si>
  <si>
    <t>eind juli heeft DRL zaalhuur augustus reeds aan Dijkzicht betaald</t>
  </si>
  <si>
    <t xml:space="preserve">bij een verbruik van € 36 per jaar nog genoeg voor bijna 2 jaar </t>
  </si>
  <si>
    <t>aan het licht gekomen; de volgend posten zijn bedoeld als reparaties:</t>
  </si>
  <si>
    <t>€ 0,03 verschil</t>
  </si>
  <si>
    <t>(her)waardering materiaal (credit)</t>
  </si>
  <si>
    <t>Nagekomen kosten 2016-2017 (debet)</t>
  </si>
  <si>
    <t>herwaardering voorraad kopieer (debet)</t>
  </si>
  <si>
    <t>Toelichting: bij het opstellen van deze jaarrekening zijn nog enige onjuistheden in de vorige jaarrekening 2016-2017</t>
  </si>
  <si>
    <r>
      <t xml:space="preserve">DRL heeft op 31 juli 2018 een tegoed van 5.830 afdrukken van € 0,036 per stuk een voorraad t.w.v. </t>
    </r>
    <r>
      <rPr>
        <strike/>
        <sz val="8"/>
        <rFont val="Calibri"/>
        <family val="2"/>
      </rPr>
      <t xml:space="preserve">€ </t>
    </r>
    <r>
      <rPr>
        <sz val="8"/>
        <rFont val="Calibri"/>
        <family val="2"/>
      </rPr>
      <t>209,88</t>
    </r>
    <r>
      <rPr>
        <sz val="8"/>
        <rFont val="Calibri"/>
        <family val="2"/>
        <scheme val="minor"/>
      </rPr>
      <t xml:space="preserve"> voldoende voor zo'n drie Balansen.</t>
    </r>
  </si>
  <si>
    <t>een lid heeft reeds op 12 juli betaald voor seizoen 2018-2019</t>
  </si>
  <si>
    <t>op 3 augustus hebben we deze achterstallige contributie betreffende 2017-2018 ontvangen</t>
  </si>
  <si>
    <t>Ten opzichte van eerdere jaren een begrote kostenreductie van € 40</t>
  </si>
  <si>
    <t>We gaan in het nieuwe seizoen vier keer op een zaterdag huren.</t>
  </si>
  <si>
    <t>Deze post wordt begroot op nul.</t>
  </si>
  <si>
    <t>We zoeken een sponsor, opbrengst  € 50</t>
  </si>
  <si>
    <t>Reserve Digiborden (verlies) of winst: opbrengst van de verhuur verdelen over digireserve en algemene reserve</t>
  </si>
  <si>
    <r>
      <t xml:space="preserve">Kostenreductie met  € 125 € (van </t>
    </r>
    <r>
      <rPr>
        <strike/>
        <sz val="8"/>
        <color rgb="FF000000"/>
        <rFont val="Calibri"/>
        <family val="2"/>
      </rPr>
      <t xml:space="preserve">€ </t>
    </r>
    <r>
      <rPr>
        <sz val="8"/>
        <color indexed="8"/>
        <rFont val="Calibri"/>
        <family val="2"/>
      </rPr>
      <t>250 naar € 125)</t>
    </r>
  </si>
  <si>
    <t>Kostenreductie van  € 150 (van € 300 naar € 150)</t>
  </si>
  <si>
    <t>Kunnen er nieuwe sponsoren worden gevonden?!? Wie weet iets van marketing, wie kan die kar gaan trekken?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</si>
</sst>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€&quot;\ #,##0;[Red]&quot;€&quot;\ \-#,##0"/>
    <numFmt numFmtId="43" formatCode="_ * #,##0.00_ ;_ * \-#,##0.00_ ;_ * &quot;-&quot;??_ ;_ @_ "/>
    <numFmt numFmtId="164" formatCode="&quot;€&quot;\ #,##0.00"/>
    <numFmt numFmtId="165" formatCode="&quot;€ &quot;#,##0.00"/>
    <numFmt numFmtId="166" formatCode="_ * #,##0.00_ ;_ * \-#,##0.00_ ;_ * \-??_ ;_ @_ "/>
    <numFmt numFmtId="167" formatCode="#,##0.00\ ;&quot; -&quot;#,##0.00\ ;&quot; -&quot;#\ ;@\ "/>
    <numFmt numFmtId="168" formatCode="#,##0\ ;&quot; -&quot;#,##0\ ;&quot; - &quot;;@\ 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sz val="8"/>
      <color rgb="FF0070C0"/>
      <name val="Calibri"/>
      <family val="2"/>
      <scheme val="minor"/>
    </font>
    <font>
      <b/>
      <sz val="8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8"/>
      <name val="Calibri"/>
      <family val="2"/>
    </font>
    <font>
      <b/>
      <sz val="8"/>
      <color indexed="10"/>
      <name val="Calibri"/>
      <family val="2"/>
    </font>
    <font>
      <sz val="8"/>
      <name val="Calibri"/>
      <family val="2"/>
    </font>
    <font>
      <b/>
      <sz val="8"/>
      <color rgb="FFFF0000"/>
      <name val="Calibri"/>
      <family val="2"/>
    </font>
    <font>
      <sz val="8"/>
      <color indexed="8"/>
      <name val="Calibri"/>
      <family val="2"/>
    </font>
    <font>
      <b/>
      <sz val="8"/>
      <color indexed="8"/>
      <name val="Calibri"/>
      <family val="2"/>
    </font>
    <font>
      <sz val="8"/>
      <color indexed="10"/>
      <name val="Calibri"/>
      <family val="2"/>
    </font>
    <font>
      <i/>
      <sz val="8"/>
      <color indexed="8"/>
      <name val="Calibri"/>
      <family val="2"/>
    </font>
    <font>
      <sz val="8"/>
      <color rgb="FFFF0000"/>
      <name val="Calibri"/>
      <family val="2"/>
    </font>
    <font>
      <b/>
      <i/>
      <sz val="8"/>
      <color rgb="FFFF0000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  <charset val="1"/>
    </font>
    <font>
      <b/>
      <sz val="11"/>
      <name val="Calibri"/>
      <family val="2"/>
    </font>
    <font>
      <i/>
      <sz val="8"/>
      <name val="Calibri"/>
      <family val="2"/>
      <scheme val="minor"/>
    </font>
    <font>
      <sz val="11"/>
      <color rgb="FFFF0000"/>
      <name val="Calibri"/>
      <family val="2"/>
      <charset val="1"/>
    </font>
    <font>
      <i/>
      <sz val="8"/>
      <name val="Calibri"/>
      <family val="2"/>
    </font>
    <font>
      <i/>
      <sz val="8"/>
      <color rgb="FFFF0000"/>
      <name val="Calibri"/>
      <family val="2"/>
    </font>
    <font>
      <b/>
      <i/>
      <sz val="8"/>
      <color indexed="10"/>
      <name val="Calibri"/>
      <family val="2"/>
    </font>
    <font>
      <strike/>
      <sz val="8"/>
      <name val="Calibri"/>
      <family val="2"/>
    </font>
    <font>
      <strike/>
      <sz val="8"/>
      <color rgb="FF0000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rgb="FFFF99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0" fillId="0" borderId="0"/>
    <xf numFmtId="0" fontId="21" fillId="0" borderId="0"/>
    <xf numFmtId="166" fontId="21" fillId="0" borderId="0" applyBorder="0" applyProtection="0"/>
    <xf numFmtId="43" fontId="1" fillId="0" borderId="0" applyFont="0" applyFill="0" applyBorder="0" applyAlignment="0" applyProtection="0"/>
    <xf numFmtId="168" fontId="10" fillId="0" borderId="0"/>
  </cellStyleXfs>
  <cellXfs count="252">
    <xf numFmtId="0" fontId="0" fillId="0" borderId="0" xfId="0"/>
    <xf numFmtId="164" fontId="0" fillId="0" borderId="0" xfId="0" applyNumberFormat="1"/>
    <xf numFmtId="0" fontId="0" fillId="0" borderId="0" xfId="0" applyBorder="1"/>
    <xf numFmtId="0" fontId="2" fillId="0" borderId="0" xfId="0" applyFont="1" applyFill="1" applyBorder="1"/>
    <xf numFmtId="0" fontId="4" fillId="0" borderId="0" xfId="0" applyFont="1" applyFill="1" applyBorder="1"/>
    <xf numFmtId="164" fontId="5" fillId="0" borderId="0" xfId="0" applyNumberFormat="1" applyFont="1" applyBorder="1"/>
    <xf numFmtId="0" fontId="2" fillId="0" borderId="3" xfId="0" applyFont="1" applyFill="1" applyBorder="1"/>
    <xf numFmtId="0" fontId="4" fillId="0" borderId="3" xfId="0" applyFont="1" applyFill="1" applyBorder="1"/>
    <xf numFmtId="0" fontId="4" fillId="0" borderId="4" xfId="0" applyFont="1" applyFill="1" applyBorder="1"/>
    <xf numFmtId="0" fontId="2" fillId="0" borderId="0" xfId="0" applyFont="1" applyBorder="1"/>
    <xf numFmtId="164" fontId="6" fillId="0" borderId="0" xfId="0" applyNumberFormat="1" applyFont="1" applyBorder="1"/>
    <xf numFmtId="0" fontId="2" fillId="0" borderId="4" xfId="0" applyFont="1" applyFill="1" applyBorder="1"/>
    <xf numFmtId="164" fontId="7" fillId="0" borderId="0" xfId="0" applyNumberFormat="1" applyFont="1" applyBorder="1"/>
    <xf numFmtId="0" fontId="2" fillId="0" borderId="3" xfId="0" applyFont="1" applyBorder="1"/>
    <xf numFmtId="0" fontId="0" fillId="0" borderId="3" xfId="0" applyBorder="1"/>
    <xf numFmtId="0" fontId="0" fillId="2" borderId="0" xfId="0" applyFill="1" applyBorder="1"/>
    <xf numFmtId="0" fontId="13" fillId="2" borderId="14" xfId="1" applyFont="1" applyFill="1" applyBorder="1"/>
    <xf numFmtId="0" fontId="13" fillId="2" borderId="16" xfId="1" applyFont="1" applyFill="1" applyBorder="1"/>
    <xf numFmtId="0" fontId="8" fillId="2" borderId="1" xfId="0" applyFont="1" applyFill="1" applyBorder="1"/>
    <xf numFmtId="0" fontId="8" fillId="2" borderId="1" xfId="0" applyFont="1" applyFill="1" applyBorder="1" applyAlignment="1">
      <alignment horizontal="center"/>
    </xf>
    <xf numFmtId="0" fontId="6" fillId="2" borderId="1" xfId="0" applyFont="1" applyFill="1" applyBorder="1"/>
    <xf numFmtId="164" fontId="6" fillId="2" borderId="1" xfId="0" applyNumberFormat="1" applyFont="1" applyFill="1" applyBorder="1"/>
    <xf numFmtId="164" fontId="8" fillId="2" borderId="1" xfId="0" applyNumberFormat="1" applyFont="1" applyFill="1" applyBorder="1"/>
    <xf numFmtId="0" fontId="4" fillId="2" borderId="8" xfId="0" applyFont="1" applyFill="1" applyBorder="1"/>
    <xf numFmtId="0" fontId="2" fillId="2" borderId="11" xfId="0" applyFont="1" applyFill="1" applyBorder="1"/>
    <xf numFmtId="0" fontId="2" fillId="2" borderId="3" xfId="0" applyFont="1" applyFill="1" applyBorder="1"/>
    <xf numFmtId="0" fontId="2" fillId="2" borderId="0" xfId="0" applyFont="1" applyFill="1" applyBorder="1"/>
    <xf numFmtId="0" fontId="2" fillId="2" borderId="4" xfId="0" applyFont="1" applyFill="1" applyBorder="1"/>
    <xf numFmtId="164" fontId="6" fillId="2" borderId="4" xfId="0" applyNumberFormat="1" applyFont="1" applyFill="1" applyBorder="1"/>
    <xf numFmtId="0" fontId="2" fillId="2" borderId="10" xfId="0" applyFont="1" applyFill="1" applyBorder="1"/>
    <xf numFmtId="0" fontId="2" fillId="2" borderId="2" xfId="0" applyFont="1" applyFill="1" applyBorder="1"/>
    <xf numFmtId="0" fontId="2" fillId="2" borderId="12" xfId="0" applyFont="1" applyFill="1" applyBorder="1"/>
    <xf numFmtId="0" fontId="16" fillId="2" borderId="11" xfId="1" applyFont="1" applyFill="1" applyBorder="1"/>
    <xf numFmtId="0" fontId="15" fillId="2" borderId="3" xfId="1" applyFont="1" applyFill="1" applyBorder="1"/>
    <xf numFmtId="0" fontId="15" fillId="2" borderId="4" xfId="1" applyFont="1" applyFill="1" applyBorder="1"/>
    <xf numFmtId="164" fontId="14" fillId="2" borderId="4" xfId="1" applyNumberFormat="1" applyFont="1" applyFill="1" applyBorder="1"/>
    <xf numFmtId="0" fontId="15" fillId="2" borderId="10" xfId="1" applyFont="1" applyFill="1" applyBorder="1"/>
    <xf numFmtId="0" fontId="15" fillId="2" borderId="2" xfId="1" applyFont="1" applyFill="1" applyBorder="1"/>
    <xf numFmtId="164" fontId="14" fillId="2" borderId="12" xfId="1" applyNumberFormat="1" applyFont="1" applyFill="1" applyBorder="1"/>
    <xf numFmtId="0" fontId="11" fillId="2" borderId="8" xfId="1" applyFont="1" applyFill="1" applyBorder="1"/>
    <xf numFmtId="0" fontId="13" fillId="2" borderId="3" xfId="1" applyFont="1" applyFill="1" applyBorder="1"/>
    <xf numFmtId="0" fontId="8" fillId="2" borderId="8" xfId="0" applyFont="1" applyFill="1" applyBorder="1"/>
    <xf numFmtId="0" fontId="6" fillId="2" borderId="3" xfId="0" applyFont="1" applyFill="1" applyBorder="1"/>
    <xf numFmtId="164" fontId="5" fillId="2" borderId="4" xfId="0" applyNumberFormat="1" applyFont="1" applyFill="1" applyBorder="1"/>
    <xf numFmtId="0" fontId="9" fillId="2" borderId="10" xfId="0" applyFont="1" applyFill="1" applyBorder="1"/>
    <xf numFmtId="164" fontId="11" fillId="2" borderId="8" xfId="1" applyNumberFormat="1" applyFont="1" applyFill="1" applyBorder="1"/>
    <xf numFmtId="164" fontId="15" fillId="2" borderId="11" xfId="1" applyNumberFormat="1" applyFont="1" applyFill="1" applyBorder="1"/>
    <xf numFmtId="164" fontId="15" fillId="2" borderId="3" xfId="1" applyNumberFormat="1" applyFont="1" applyFill="1" applyBorder="1"/>
    <xf numFmtId="164" fontId="15" fillId="2" borderId="4" xfId="1" applyNumberFormat="1" applyFont="1" applyFill="1" applyBorder="1"/>
    <xf numFmtId="164" fontId="15" fillId="2" borderId="12" xfId="1" applyNumberFormat="1" applyFont="1" applyFill="1" applyBorder="1"/>
    <xf numFmtId="0" fontId="4" fillId="2" borderId="11" xfId="0" applyFont="1" applyFill="1" applyBorder="1"/>
    <xf numFmtId="164" fontId="3" fillId="2" borderId="3" xfId="0" applyNumberFormat="1" applyFont="1" applyFill="1" applyBorder="1"/>
    <xf numFmtId="0" fontId="5" fillId="2" borderId="10" xfId="0" applyFont="1" applyFill="1" applyBorder="1"/>
    <xf numFmtId="0" fontId="20" fillId="2" borderId="10" xfId="0" applyFont="1" applyFill="1" applyBorder="1"/>
    <xf numFmtId="0" fontId="16" fillId="2" borderId="8" xfId="1" applyFont="1" applyFill="1" applyBorder="1"/>
    <xf numFmtId="2" fontId="15" fillId="2" borderId="11" xfId="1" applyNumberFormat="1" applyFont="1" applyFill="1" applyBorder="1"/>
    <xf numFmtId="0" fontId="15" fillId="2" borderId="3" xfId="1" applyNumberFormat="1" applyFont="1" applyFill="1" applyBorder="1"/>
    <xf numFmtId="2" fontId="17" fillId="2" borderId="4" xfId="1" applyNumberFormat="1" applyFont="1" applyFill="1" applyBorder="1"/>
    <xf numFmtId="2" fontId="15" fillId="2" borderId="3" xfId="1" applyNumberFormat="1" applyFont="1" applyFill="1" applyBorder="1"/>
    <xf numFmtId="2" fontId="19" fillId="2" borderId="4" xfId="1" applyNumberFormat="1" applyFont="1" applyFill="1" applyBorder="1"/>
    <xf numFmtId="2" fontId="15" fillId="2" borderId="4" xfId="1" applyNumberFormat="1" applyFont="1" applyFill="1" applyBorder="1"/>
    <xf numFmtId="164" fontId="8" fillId="2" borderId="3" xfId="0" applyNumberFormat="1" applyFont="1" applyFill="1" applyBorder="1"/>
    <xf numFmtId="0" fontId="0" fillId="2" borderId="4" xfId="0" applyFill="1" applyBorder="1"/>
    <xf numFmtId="0" fontId="0" fillId="2" borderId="12" xfId="0" applyFill="1" applyBorder="1"/>
    <xf numFmtId="164" fontId="14" fillId="2" borderId="17" xfId="1" applyNumberFormat="1" applyFont="1" applyFill="1" applyBorder="1"/>
    <xf numFmtId="0" fontId="15" fillId="2" borderId="11" xfId="1" applyFont="1" applyFill="1" applyBorder="1"/>
    <xf numFmtId="0" fontId="19" fillId="2" borderId="4" xfId="1" applyFont="1" applyFill="1" applyBorder="1"/>
    <xf numFmtId="0" fontId="2" fillId="2" borderId="8" xfId="0" applyFont="1" applyFill="1" applyBorder="1"/>
    <xf numFmtId="0" fontId="8" fillId="0" borderId="0" xfId="0" applyFont="1" applyFill="1" applyBorder="1"/>
    <xf numFmtId="0" fontId="15" fillId="2" borderId="12" xfId="1" applyFont="1" applyFill="1" applyBorder="1"/>
    <xf numFmtId="0" fontId="15" fillId="2" borderId="8" xfId="1" applyFont="1" applyFill="1" applyBorder="1"/>
    <xf numFmtId="0" fontId="11" fillId="2" borderId="19" xfId="1" applyFont="1" applyFill="1" applyBorder="1"/>
    <xf numFmtId="0" fontId="13" fillId="2" borderId="20" xfId="1" applyFont="1" applyFill="1" applyBorder="1"/>
    <xf numFmtId="0" fontId="13" fillId="2" borderId="15" xfId="1" applyFont="1" applyFill="1" applyBorder="1"/>
    <xf numFmtId="164" fontId="16" fillId="2" borderId="8" xfId="1" applyNumberFormat="1" applyFont="1" applyFill="1" applyBorder="1"/>
    <xf numFmtId="164" fontId="15" fillId="2" borderId="20" xfId="1" applyNumberFormat="1" applyFont="1" applyFill="1" applyBorder="1"/>
    <xf numFmtId="164" fontId="15" fillId="2" borderId="15" xfId="1" applyNumberFormat="1" applyFont="1" applyFill="1" applyBorder="1"/>
    <xf numFmtId="164" fontId="15" fillId="2" borderId="10" xfId="1" applyNumberFormat="1" applyFont="1" applyFill="1" applyBorder="1"/>
    <xf numFmtId="164" fontId="16" fillId="2" borderId="19" xfId="1" applyNumberFormat="1" applyFont="1" applyFill="1" applyBorder="1"/>
    <xf numFmtId="164" fontId="15" fillId="2" borderId="14" xfId="1" applyNumberFormat="1" applyFont="1" applyFill="1" applyBorder="1"/>
    <xf numFmtId="165" fontId="13" fillId="2" borderId="1" xfId="1" applyNumberFormat="1" applyFont="1" applyFill="1" applyBorder="1"/>
    <xf numFmtId="0" fontId="13" fillId="2" borderId="1" xfId="1" applyFont="1" applyFill="1" applyBorder="1"/>
    <xf numFmtId="0" fontId="2" fillId="2" borderId="1" xfId="0" applyFont="1" applyFill="1" applyBorder="1"/>
    <xf numFmtId="0" fontId="5" fillId="2" borderId="1" xfId="0" applyFont="1" applyFill="1" applyBorder="1"/>
    <xf numFmtId="164" fontId="5" fillId="2" borderId="1" xfId="0" applyNumberFormat="1" applyFont="1" applyFill="1" applyBorder="1"/>
    <xf numFmtId="49" fontId="4" fillId="2" borderId="1" xfId="0" applyNumberFormat="1" applyFont="1" applyFill="1" applyBorder="1" applyAlignment="1">
      <alignment wrapText="1"/>
    </xf>
    <xf numFmtId="49" fontId="0" fillId="0" borderId="0" xfId="0" applyNumberFormat="1" applyAlignment="1">
      <alignment wrapText="1"/>
    </xf>
    <xf numFmtId="49" fontId="4" fillId="2" borderId="8" xfId="0" applyNumberFormat="1" applyFont="1" applyFill="1" applyBorder="1" applyAlignment="1">
      <alignment wrapText="1"/>
    </xf>
    <xf numFmtId="49" fontId="11" fillId="2" borderId="1" xfId="1" applyNumberFormat="1" applyFont="1" applyFill="1" applyBorder="1" applyAlignment="1">
      <alignment wrapText="1"/>
    </xf>
    <xf numFmtId="0" fontId="9" fillId="2" borderId="2" xfId="0" applyFont="1" applyFill="1" applyBorder="1"/>
    <xf numFmtId="164" fontId="7" fillId="2" borderId="1" xfId="0" applyNumberFormat="1" applyFont="1" applyFill="1" applyBorder="1"/>
    <xf numFmtId="164" fontId="2" fillId="2" borderId="1" xfId="0" applyNumberFormat="1" applyFont="1" applyFill="1" applyBorder="1"/>
    <xf numFmtId="0" fontId="15" fillId="2" borderId="1" xfId="1" applyFont="1" applyFill="1" applyBorder="1"/>
    <xf numFmtId="0" fontId="12" fillId="2" borderId="1" xfId="1" applyFont="1" applyFill="1" applyBorder="1"/>
    <xf numFmtId="165" fontId="19" fillId="2" borderId="1" xfId="1" applyNumberFormat="1" applyFont="1" applyFill="1" applyBorder="1"/>
    <xf numFmtId="165" fontId="13" fillId="2" borderId="7" xfId="1" applyNumberFormat="1" applyFont="1" applyFill="1" applyBorder="1"/>
    <xf numFmtId="49" fontId="16" fillId="2" borderId="1" xfId="1" applyNumberFormat="1" applyFont="1" applyFill="1" applyBorder="1" applyAlignment="1">
      <alignment wrapText="1"/>
    </xf>
    <xf numFmtId="164" fontId="15" fillId="2" borderId="1" xfId="1" applyNumberFormat="1" applyFont="1" applyFill="1" applyBorder="1"/>
    <xf numFmtId="164" fontId="13" fillId="2" borderId="1" xfId="1" applyNumberFormat="1" applyFont="1" applyFill="1" applyBorder="1"/>
    <xf numFmtId="164" fontId="12" fillId="2" borderId="1" xfId="1" applyNumberFormat="1" applyFont="1" applyFill="1" applyBorder="1"/>
    <xf numFmtId="49" fontId="15" fillId="2" borderId="1" xfId="1" applyNumberFormat="1" applyFont="1" applyFill="1" applyBorder="1" applyAlignment="1">
      <alignment wrapText="1"/>
    </xf>
    <xf numFmtId="164" fontId="16" fillId="2" borderId="1" xfId="1" applyNumberFormat="1" applyFont="1" applyFill="1" applyBorder="1"/>
    <xf numFmtId="164" fontId="11" fillId="2" borderId="1" xfId="1" applyNumberFormat="1" applyFont="1" applyFill="1" applyBorder="1"/>
    <xf numFmtId="0" fontId="11" fillId="2" borderId="1" xfId="1" applyFont="1" applyFill="1" applyBorder="1"/>
    <xf numFmtId="165" fontId="14" fillId="2" borderId="1" xfId="1" applyNumberFormat="1" applyFont="1" applyFill="1" applyBorder="1"/>
    <xf numFmtId="165" fontId="12" fillId="2" borderId="1" xfId="1" applyNumberFormat="1" applyFont="1" applyFill="1" applyBorder="1"/>
    <xf numFmtId="164" fontId="12" fillId="2" borderId="11" xfId="1" applyNumberFormat="1" applyFont="1" applyFill="1" applyBorder="1"/>
    <xf numFmtId="164" fontId="17" fillId="2" borderId="4" xfId="1" applyNumberFormat="1" applyFont="1" applyFill="1" applyBorder="1"/>
    <xf numFmtId="164" fontId="12" fillId="2" borderId="4" xfId="1" applyNumberFormat="1" applyFont="1" applyFill="1" applyBorder="1"/>
    <xf numFmtId="164" fontId="16" fillId="2" borderId="3" xfId="1" applyNumberFormat="1" applyFont="1" applyFill="1" applyBorder="1"/>
    <xf numFmtId="164" fontId="17" fillId="2" borderId="12" xfId="1" applyNumberFormat="1" applyFont="1" applyFill="1" applyBorder="1"/>
    <xf numFmtId="0" fontId="12" fillId="2" borderId="10" xfId="1" applyFont="1" applyFill="1" applyBorder="1"/>
    <xf numFmtId="165" fontId="12" fillId="2" borderId="12" xfId="1" applyNumberFormat="1" applyFont="1" applyFill="1" applyBorder="1"/>
    <xf numFmtId="0" fontId="0" fillId="2" borderId="1" xfId="0" applyFill="1" applyBorder="1"/>
    <xf numFmtId="165" fontId="13" fillId="2" borderId="4" xfId="1" applyNumberFormat="1" applyFont="1" applyFill="1" applyBorder="1"/>
    <xf numFmtId="49" fontId="11" fillId="2" borderId="8" xfId="1" applyNumberFormat="1" applyFont="1" applyFill="1" applyBorder="1" applyAlignment="1">
      <alignment wrapText="1"/>
    </xf>
    <xf numFmtId="49" fontId="11" fillId="2" borderId="22" xfId="1" applyNumberFormat="1" applyFont="1" applyFill="1" applyBorder="1" applyAlignment="1">
      <alignment wrapText="1"/>
    </xf>
    <xf numFmtId="49" fontId="16" fillId="2" borderId="11" xfId="1" applyNumberFormat="1" applyFont="1" applyFill="1" applyBorder="1" applyAlignment="1">
      <alignment wrapText="1"/>
    </xf>
    <xf numFmtId="6" fontId="14" fillId="2" borderId="4" xfId="1" applyNumberFormat="1" applyFont="1" applyFill="1" applyBorder="1"/>
    <xf numFmtId="0" fontId="13" fillId="2" borderId="23" xfId="1" applyFont="1" applyFill="1" applyBorder="1"/>
    <xf numFmtId="0" fontId="14" fillId="2" borderId="10" xfId="1" applyFont="1" applyFill="1" applyBorder="1"/>
    <xf numFmtId="164" fontId="3" fillId="2" borderId="1" xfId="0" applyNumberFormat="1" applyFont="1" applyFill="1" applyBorder="1"/>
    <xf numFmtId="49" fontId="2" fillId="2" borderId="11" xfId="0" applyNumberFormat="1" applyFont="1" applyFill="1" applyBorder="1" applyAlignment="1">
      <alignment wrapText="1"/>
    </xf>
    <xf numFmtId="0" fontId="0" fillId="2" borderId="2" xfId="0" applyFill="1" applyBorder="1"/>
    <xf numFmtId="0" fontId="16" fillId="2" borderId="9" xfId="1" applyFont="1" applyFill="1" applyBorder="1"/>
    <xf numFmtId="164" fontId="16" fillId="2" borderId="11" xfId="1" applyNumberFormat="1" applyFont="1" applyFill="1" applyBorder="1"/>
    <xf numFmtId="165" fontId="17" fillId="2" borderId="11" xfId="1" applyNumberFormat="1" applyFont="1" applyFill="1" applyBorder="1"/>
    <xf numFmtId="0" fontId="22" fillId="0" borderId="0" xfId="2" applyFont="1" applyBorder="1" applyAlignment="1" applyProtection="1"/>
    <xf numFmtId="0" fontId="22" fillId="0" borderId="24" xfId="2" applyFont="1" applyBorder="1" applyAlignment="1" applyProtection="1"/>
    <xf numFmtId="0" fontId="22" fillId="0" borderId="0" xfId="2" applyFont="1" applyFill="1"/>
    <xf numFmtId="0" fontId="22" fillId="0" borderId="0" xfId="2" applyFont="1"/>
    <xf numFmtId="0" fontId="21" fillId="0" borderId="0" xfId="2"/>
    <xf numFmtId="0" fontId="21" fillId="0" borderId="0" xfId="2" applyFont="1" applyBorder="1" applyAlignment="1" applyProtection="1"/>
    <xf numFmtId="0" fontId="21" fillId="0" borderId="25" xfId="2" applyFont="1" applyBorder="1" applyAlignment="1" applyProtection="1"/>
    <xf numFmtId="0" fontId="21" fillId="11" borderId="0" xfId="2" applyFill="1"/>
    <xf numFmtId="0" fontId="21" fillId="0" borderId="1" xfId="2" applyFont="1" applyBorder="1" applyAlignment="1" applyProtection="1"/>
    <xf numFmtId="0" fontId="21" fillId="0" borderId="1" xfId="2" applyBorder="1"/>
    <xf numFmtId="0" fontId="21" fillId="0" borderId="1" xfId="2" applyFont="1" applyBorder="1" applyAlignment="1" applyProtection="1">
      <alignment horizontal="right"/>
    </xf>
    <xf numFmtId="0" fontId="22" fillId="0" borderId="1" xfId="2" applyFont="1" applyBorder="1" applyAlignment="1" applyProtection="1"/>
    <xf numFmtId="49" fontId="21" fillId="0" borderId="1" xfId="2" applyNumberFormat="1" applyFont="1" applyBorder="1" applyAlignment="1" applyProtection="1">
      <alignment wrapText="1"/>
    </xf>
    <xf numFmtId="49" fontId="23" fillId="0" borderId="1" xfId="2" applyNumberFormat="1" applyFont="1" applyBorder="1" applyAlignment="1">
      <alignment wrapText="1"/>
    </xf>
    <xf numFmtId="49" fontId="21" fillId="0" borderId="0" xfId="2" applyNumberFormat="1" applyAlignment="1">
      <alignment wrapText="1"/>
    </xf>
    <xf numFmtId="167" fontId="24" fillId="11" borderId="5" xfId="3" applyNumberFormat="1" applyFont="1" applyFill="1" applyBorder="1" applyAlignment="1" applyProtection="1"/>
    <xf numFmtId="164" fontId="6" fillId="4" borderId="1" xfId="2" applyNumberFormat="1" applyFont="1" applyFill="1" applyBorder="1"/>
    <xf numFmtId="164" fontId="6" fillId="6" borderId="1" xfId="2" applyNumberFormat="1" applyFont="1" applyFill="1" applyBorder="1"/>
    <xf numFmtId="0" fontId="25" fillId="12" borderId="1" xfId="2" applyFont="1" applyFill="1" applyBorder="1" applyAlignment="1" applyProtection="1"/>
    <xf numFmtId="167" fontId="26" fillId="11" borderId="21" xfId="3" applyNumberFormat="1" applyFont="1" applyFill="1" applyBorder="1" applyAlignment="1" applyProtection="1"/>
    <xf numFmtId="0" fontId="13" fillId="2" borderId="8" xfId="1" applyFont="1" applyFill="1" applyBorder="1"/>
    <xf numFmtId="0" fontId="13" fillId="2" borderId="10" xfId="1" applyFont="1" applyFill="1" applyBorder="1"/>
    <xf numFmtId="165" fontId="19" fillId="2" borderId="18" xfId="1" applyNumberFormat="1" applyFont="1" applyFill="1" applyBorder="1"/>
    <xf numFmtId="165" fontId="13" fillId="2" borderId="0" xfId="1" applyNumberFormat="1" applyFont="1" applyFill="1" applyBorder="1"/>
    <xf numFmtId="165" fontId="13" fillId="2" borderId="8" xfId="1" applyNumberFormat="1" applyFont="1" applyFill="1" applyBorder="1"/>
    <xf numFmtId="165" fontId="13" fillId="2" borderId="26" xfId="1" applyNumberFormat="1" applyFont="1" applyFill="1" applyBorder="1"/>
    <xf numFmtId="165" fontId="13" fillId="2" borderId="11" xfId="1" applyNumberFormat="1" applyFont="1" applyFill="1" applyBorder="1"/>
    <xf numFmtId="165" fontId="13" fillId="2" borderId="3" xfId="1" applyNumberFormat="1" applyFont="1" applyFill="1" applyBorder="1"/>
    <xf numFmtId="165" fontId="13" fillId="2" borderId="10" xfId="1" applyNumberFormat="1" applyFont="1" applyFill="1" applyBorder="1"/>
    <xf numFmtId="165" fontId="13" fillId="2" borderId="2" xfId="1" applyNumberFormat="1" applyFont="1" applyFill="1" applyBorder="1"/>
    <xf numFmtId="165" fontId="13" fillId="2" borderId="12" xfId="1" applyNumberFormat="1" applyFont="1" applyFill="1" applyBorder="1"/>
    <xf numFmtId="0" fontId="13" fillId="2" borderId="4" xfId="1" applyFont="1" applyFill="1" applyBorder="1"/>
    <xf numFmtId="0" fontId="21" fillId="0" borderId="0" xfId="2" applyFill="1"/>
    <xf numFmtId="0" fontId="21" fillId="0" borderId="1" xfId="2" applyFill="1" applyBorder="1"/>
    <xf numFmtId="0" fontId="21" fillId="0" borderId="5" xfId="2" applyFill="1" applyBorder="1"/>
    <xf numFmtId="0" fontId="2" fillId="0" borderId="0" xfId="0" applyFont="1" applyBorder="1" applyAlignment="1">
      <alignment vertical="top"/>
    </xf>
    <xf numFmtId="0" fontId="2" fillId="2" borderId="5" xfId="0" applyFont="1" applyFill="1" applyBorder="1" applyAlignment="1">
      <alignment wrapText="1"/>
    </xf>
    <xf numFmtId="0" fontId="0" fillId="0" borderId="0" xfId="0"/>
    <xf numFmtId="0" fontId="2" fillId="2" borderId="5" xfId="0" applyFont="1" applyFill="1" applyBorder="1" applyAlignment="1">
      <alignment vertical="top" wrapText="1"/>
    </xf>
    <xf numFmtId="164" fontId="19" fillId="2" borderId="1" xfId="1" applyNumberFormat="1" applyFont="1" applyFill="1" applyBorder="1"/>
    <xf numFmtId="165" fontId="15" fillId="2" borderId="1" xfId="1" applyNumberFormat="1" applyFont="1" applyFill="1" applyBorder="1" applyAlignment="1">
      <alignment horizontal="right"/>
    </xf>
    <xf numFmtId="165" fontId="15" fillId="2" borderId="1" xfId="1" applyNumberFormat="1" applyFont="1" applyFill="1" applyBorder="1"/>
    <xf numFmtId="0" fontId="16" fillId="2" borderId="1" xfId="1" applyFont="1" applyFill="1" applyBorder="1"/>
    <xf numFmtId="164" fontId="11" fillId="2" borderId="9" xfId="1" applyNumberFormat="1" applyFont="1" applyFill="1" applyBorder="1"/>
    <xf numFmtId="0" fontId="21" fillId="0" borderId="0" xfId="2" applyBorder="1"/>
    <xf numFmtId="0" fontId="21" fillId="5" borderId="1" xfId="2" applyFill="1" applyBorder="1"/>
    <xf numFmtId="0" fontId="21" fillId="5" borderId="5" xfId="2" applyFill="1" applyBorder="1"/>
    <xf numFmtId="164" fontId="6" fillId="5" borderId="1" xfId="2" applyNumberFormat="1" applyFont="1" applyFill="1" applyBorder="1"/>
    <xf numFmtId="0" fontId="21" fillId="7" borderId="1" xfId="2" applyFill="1" applyBorder="1"/>
    <xf numFmtId="164" fontId="6" fillId="7" borderId="1" xfId="2" applyNumberFormat="1" applyFont="1" applyFill="1" applyBorder="1"/>
    <xf numFmtId="0" fontId="19" fillId="2" borderId="1" xfId="1" applyFont="1" applyFill="1" applyBorder="1"/>
    <xf numFmtId="2" fontId="15" fillId="2" borderId="12" xfId="1" applyNumberFormat="1" applyFont="1" applyFill="1" applyBorder="1"/>
    <xf numFmtId="164" fontId="6" fillId="10" borderId="1" xfId="2" applyNumberFormat="1" applyFont="1" applyFill="1" applyBorder="1"/>
    <xf numFmtId="0" fontId="21" fillId="13" borderId="1" xfId="2" applyFill="1" applyBorder="1"/>
    <xf numFmtId="164" fontId="6" fillId="13" borderId="1" xfId="2" applyNumberFormat="1" applyFont="1" applyFill="1" applyBorder="1"/>
    <xf numFmtId="164" fontId="6" fillId="13" borderId="5" xfId="2" applyNumberFormat="1" applyFont="1" applyFill="1" applyBorder="1"/>
    <xf numFmtId="164" fontId="6" fillId="14" borderId="1" xfId="2" applyNumberFormat="1" applyFont="1" applyFill="1" applyBorder="1"/>
    <xf numFmtId="0" fontId="0" fillId="2" borderId="26" xfId="0" applyFill="1" applyBorder="1"/>
    <xf numFmtId="0" fontId="21" fillId="0" borderId="9" xfId="2" applyBorder="1"/>
    <xf numFmtId="0" fontId="23" fillId="0" borderId="1" xfId="2" applyFont="1" applyBorder="1" applyAlignment="1" applyProtection="1"/>
    <xf numFmtId="4" fontId="21" fillId="0" borderId="0" xfId="2" applyNumberFormat="1"/>
    <xf numFmtId="0" fontId="23" fillId="0" borderId="1" xfId="2" applyFont="1" applyBorder="1"/>
    <xf numFmtId="0" fontId="23" fillId="5" borderId="1" xfId="2" applyFont="1" applyFill="1" applyBorder="1"/>
    <xf numFmtId="164" fontId="8" fillId="7" borderId="1" xfId="2" applyNumberFormat="1" applyFont="1" applyFill="1" applyBorder="1"/>
    <xf numFmtId="0" fontId="15" fillId="2" borderId="1" xfId="1" applyFont="1" applyFill="1" applyBorder="1" applyAlignment="1">
      <alignment wrapText="1"/>
    </xf>
    <xf numFmtId="49" fontId="11" fillId="8" borderId="8" xfId="1" applyNumberFormat="1" applyFont="1" applyFill="1" applyBorder="1" applyAlignment="1">
      <alignment wrapText="1"/>
    </xf>
    <xf numFmtId="0" fontId="15" fillId="8" borderId="11" xfId="1" applyFont="1" applyFill="1" applyBorder="1"/>
    <xf numFmtId="0" fontId="15" fillId="8" borderId="4" xfId="1" applyFont="1" applyFill="1" applyBorder="1"/>
    <xf numFmtId="0" fontId="15" fillId="8" borderId="3" xfId="1" applyFont="1" applyFill="1" applyBorder="1"/>
    <xf numFmtId="164" fontId="14" fillId="8" borderId="12" xfId="1" applyNumberFormat="1" applyFont="1" applyFill="1" applyBorder="1"/>
    <xf numFmtId="0" fontId="2" fillId="2" borderId="10" xfId="0" applyFont="1" applyFill="1" applyBorder="1" applyAlignment="1">
      <alignment wrapText="1"/>
    </xf>
    <xf numFmtId="0" fontId="2" fillId="2" borderId="8" xfId="0" applyFont="1" applyFill="1" applyBorder="1" applyAlignment="1">
      <alignment wrapText="1"/>
    </xf>
    <xf numFmtId="164" fontId="6" fillId="2" borderId="18" xfId="0" applyNumberFormat="1" applyFont="1" applyFill="1" applyBorder="1"/>
    <xf numFmtId="164" fontId="6" fillId="2" borderId="21" xfId="0" applyNumberFormat="1" applyFont="1" applyFill="1" applyBorder="1"/>
    <xf numFmtId="164" fontId="6" fillId="2" borderId="11" xfId="0" applyNumberFormat="1" applyFont="1" applyFill="1" applyBorder="1"/>
    <xf numFmtId="0" fontId="2" fillId="2" borderId="3" xfId="0" applyFont="1" applyFill="1" applyBorder="1" applyAlignment="1">
      <alignment wrapText="1"/>
    </xf>
    <xf numFmtId="0" fontId="5" fillId="2" borderId="5" xfId="0" applyFont="1" applyFill="1" applyBorder="1"/>
    <xf numFmtId="164" fontId="6" fillId="2" borderId="13" xfId="0" applyNumberFormat="1" applyFont="1" applyFill="1" applyBorder="1"/>
    <xf numFmtId="0" fontId="19" fillId="2" borderId="10" xfId="1" applyFont="1" applyFill="1" applyBorder="1"/>
    <xf numFmtId="165" fontId="19" fillId="2" borderId="1" xfId="1" applyNumberFormat="1" applyFont="1" applyFill="1" applyBorder="1" applyAlignment="1"/>
    <xf numFmtId="4" fontId="0" fillId="0" borderId="0" xfId="0" applyNumberFormat="1"/>
    <xf numFmtId="0" fontId="18" fillId="2" borderId="3" xfId="1" applyFont="1" applyFill="1" applyBorder="1"/>
    <xf numFmtId="165" fontId="29" fillId="2" borderId="1" xfId="1" applyNumberFormat="1" applyFont="1" applyFill="1" applyBorder="1" applyAlignment="1"/>
    <xf numFmtId="165" fontId="29" fillId="2" borderId="1" xfId="1" applyNumberFormat="1" applyFont="1" applyFill="1" applyBorder="1"/>
    <xf numFmtId="165" fontId="30" fillId="2" borderId="1" xfId="1" applyNumberFormat="1" applyFont="1" applyFill="1" applyBorder="1" applyAlignment="1"/>
    <xf numFmtId="0" fontId="31" fillId="2" borderId="10" xfId="1" applyFont="1" applyFill="1" applyBorder="1"/>
    <xf numFmtId="164" fontId="27" fillId="13" borderId="1" xfId="2" applyNumberFormat="1" applyFont="1" applyFill="1" applyBorder="1"/>
    <xf numFmtId="164" fontId="5" fillId="6" borderId="1" xfId="2" applyNumberFormat="1" applyFont="1" applyFill="1" applyBorder="1"/>
    <xf numFmtId="6" fontId="14" fillId="2" borderId="12" xfId="1" applyNumberFormat="1" applyFont="1" applyFill="1" applyBorder="1"/>
    <xf numFmtId="0" fontId="16" fillId="2" borderId="3" xfId="1" applyFont="1" applyFill="1" applyBorder="1"/>
    <xf numFmtId="164" fontId="21" fillId="0" borderId="0" xfId="2" applyNumberFormat="1"/>
    <xf numFmtId="2" fontId="15" fillId="2" borderId="10" xfId="1" applyNumberFormat="1" applyFont="1" applyFill="1" applyBorder="1"/>
    <xf numFmtId="165" fontId="13" fillId="2" borderId="21" xfId="1" applyNumberFormat="1" applyFont="1" applyFill="1" applyBorder="1"/>
    <xf numFmtId="0" fontId="11" fillId="2" borderId="5" xfId="1" applyFont="1" applyFill="1" applyBorder="1"/>
    <xf numFmtId="0" fontId="15" fillId="2" borderId="6" xfId="1" applyFont="1" applyFill="1" applyBorder="1"/>
    <xf numFmtId="0" fontId="0" fillId="2" borderId="9" xfId="0" applyFill="1" applyBorder="1"/>
    <xf numFmtId="0" fontId="0" fillId="2" borderId="11" xfId="0" applyFill="1" applyBorder="1"/>
    <xf numFmtId="0" fontId="6" fillId="8" borderId="10" xfId="0" applyFont="1" applyFill="1" applyBorder="1"/>
    <xf numFmtId="0" fontId="0" fillId="0" borderId="25" xfId="0" applyFont="1" applyBorder="1" applyAlignment="1" applyProtection="1"/>
    <xf numFmtId="0" fontId="21" fillId="3" borderId="1" xfId="2" applyFont="1" applyFill="1" applyBorder="1" applyAlignment="1" applyProtection="1"/>
    <xf numFmtId="49" fontId="15" fillId="2" borderId="21" xfId="1" applyNumberFormat="1" applyFont="1" applyFill="1" applyBorder="1" applyAlignment="1">
      <alignment wrapText="1"/>
    </xf>
    <xf numFmtId="164" fontId="15" fillId="2" borderId="21" xfId="1" applyNumberFormat="1" applyFont="1" applyFill="1" applyBorder="1"/>
    <xf numFmtId="164" fontId="13" fillId="2" borderId="21" xfId="1" applyNumberFormat="1" applyFont="1" applyFill="1" applyBorder="1"/>
    <xf numFmtId="49" fontId="15" fillId="2" borderId="27" xfId="1" applyNumberFormat="1" applyFont="1" applyFill="1" applyBorder="1" applyAlignment="1">
      <alignment wrapText="1"/>
    </xf>
    <xf numFmtId="164" fontId="15" fillId="2" borderId="27" xfId="1" applyNumberFormat="1" applyFont="1" applyFill="1" applyBorder="1"/>
    <xf numFmtId="164" fontId="13" fillId="2" borderId="27" xfId="1" applyNumberFormat="1" applyFont="1" applyFill="1" applyBorder="1"/>
    <xf numFmtId="0" fontId="2" fillId="2" borderId="28" xfId="0" applyFont="1" applyFill="1" applyBorder="1" applyAlignment="1">
      <alignment vertical="top" wrapText="1"/>
    </xf>
    <xf numFmtId="164" fontId="6" fillId="2" borderId="27" xfId="0" applyNumberFormat="1" applyFont="1" applyFill="1" applyBorder="1"/>
    <xf numFmtId="164" fontId="23" fillId="0" borderId="1" xfId="2" applyNumberFormat="1" applyFont="1" applyBorder="1"/>
    <xf numFmtId="0" fontId="2" fillId="0" borderId="0" xfId="0" applyFont="1" applyFill="1" applyBorder="1" applyAlignment="1">
      <alignment vertical="top"/>
    </xf>
    <xf numFmtId="0" fontId="0" fillId="6" borderId="26" xfId="0" applyFill="1" applyBorder="1"/>
    <xf numFmtId="0" fontId="0" fillId="6" borderId="11" xfId="0" applyFill="1" applyBorder="1"/>
    <xf numFmtId="0" fontId="0" fillId="6" borderId="2" xfId="0" applyFill="1" applyBorder="1"/>
    <xf numFmtId="0" fontId="0" fillId="6" borderId="12" xfId="0" applyFill="1" applyBorder="1"/>
    <xf numFmtId="0" fontId="16" fillId="2" borderId="10" xfId="1" applyFont="1" applyFill="1" applyBorder="1"/>
    <xf numFmtId="0" fontId="0" fillId="2" borderId="3" xfId="0" applyFill="1" applyBorder="1"/>
    <xf numFmtId="49" fontId="16" fillId="2" borderId="0" xfId="1" applyNumberFormat="1" applyFont="1" applyFill="1" applyBorder="1" applyAlignment="1">
      <alignment wrapText="1"/>
    </xf>
    <xf numFmtId="164" fontId="8" fillId="5" borderId="1" xfId="2" applyNumberFormat="1" applyFont="1" applyFill="1" applyBorder="1"/>
    <xf numFmtId="164" fontId="21" fillId="0" borderId="1" xfId="2" applyNumberFormat="1" applyBorder="1"/>
    <xf numFmtId="49" fontId="23" fillId="3" borderId="1" xfId="2" applyNumberFormat="1" applyFont="1" applyFill="1" applyBorder="1" applyAlignment="1">
      <alignment wrapText="1"/>
    </xf>
    <xf numFmtId="164" fontId="28" fillId="0" borderId="1" xfId="2" applyNumberFormat="1" applyFont="1" applyBorder="1"/>
    <xf numFmtId="15" fontId="13" fillId="9" borderId="8" xfId="1" applyNumberFormat="1" applyFont="1" applyFill="1" applyBorder="1" applyAlignment="1">
      <alignment horizontal="left"/>
    </xf>
    <xf numFmtId="0" fontId="13" fillId="9" borderId="8" xfId="1" applyFont="1" applyFill="1" applyBorder="1"/>
    <xf numFmtId="0" fontId="13" fillId="9" borderId="5" xfId="1" applyFont="1" applyFill="1" applyBorder="1"/>
    <xf numFmtId="0" fontId="13" fillId="9" borderId="0" xfId="1" applyFont="1" applyFill="1" applyBorder="1"/>
  </cellXfs>
  <cellStyles count="6">
    <cellStyle name="Excel Built-in Comma [0]" xfId="5" xr:uid="{00000000-0005-0000-0000-000000000000}"/>
    <cellStyle name="Excel Built-in Normal" xfId="1" xr:uid="{B7D6D697-F1FC-444D-A042-91C6BBE04EE5}"/>
    <cellStyle name="Komma 2" xfId="3" xr:uid="{807D538F-FA2B-4135-97D7-20FA2F2EF62B}"/>
    <cellStyle name="Komma 2 2" xfId="4" xr:uid="{00000000-0005-0000-0000-000031000000}"/>
    <cellStyle name="Standaard" xfId="0" builtinId="0"/>
    <cellStyle name="Standaard 2" xfId="2" xr:uid="{4920A51B-DE82-4EA5-8428-F6E5B410C09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ADBD6-1BBA-4107-A03F-C6D16FC1A1DB}">
  <sheetPr>
    <tabColor theme="3"/>
  </sheetPr>
  <dimension ref="A1:H252"/>
  <sheetViews>
    <sheetView topLeftCell="A241" zoomScaleNormal="100" workbookViewId="0">
      <selection activeCell="G260" sqref="G260"/>
    </sheetView>
  </sheetViews>
  <sheetFormatPr defaultRowHeight="14.4" x14ac:dyDescent="0.3"/>
  <cols>
    <col min="1" max="1" width="8.88671875" style="164"/>
    <col min="2" max="2" width="47.109375" style="164" customWidth="1"/>
    <col min="3" max="3" width="8.5546875" style="164" hidden="1" customWidth="1"/>
    <col min="4" max="4" width="10" style="164" hidden="1" customWidth="1"/>
    <col min="5" max="5" width="9.33203125" style="164" bestFit="1" customWidth="1"/>
    <col min="6" max="6" width="8.88671875" style="164"/>
    <col min="7" max="7" width="97.77734375" style="164" bestFit="1" customWidth="1"/>
    <col min="8" max="8" width="9.77734375" style="164" customWidth="1"/>
    <col min="9" max="16384" width="8.88671875" style="164"/>
  </cols>
  <sheetData>
    <row r="1" spans="1:8" x14ac:dyDescent="0.3">
      <c r="A1" s="135" t="s">
        <v>37</v>
      </c>
      <c r="B1" s="135" t="s">
        <v>38</v>
      </c>
      <c r="E1" s="160" t="s">
        <v>39</v>
      </c>
      <c r="F1" s="161" t="s">
        <v>40</v>
      </c>
    </row>
    <row r="2" spans="1:8" x14ac:dyDescent="0.3">
      <c r="A2" s="135">
        <v>1</v>
      </c>
      <c r="B2" s="135" t="s">
        <v>41</v>
      </c>
      <c r="E2" s="176">
        <v>1370.56</v>
      </c>
      <c r="F2" s="176"/>
      <c r="G2" s="248">
        <v>43313</v>
      </c>
      <c r="H2" s="251"/>
    </row>
    <row r="3" spans="1:8" x14ac:dyDescent="0.3">
      <c r="A3" s="135">
        <v>2</v>
      </c>
      <c r="B3" s="135" t="s">
        <v>42</v>
      </c>
      <c r="E3" s="176">
        <v>5825.61</v>
      </c>
      <c r="F3" s="176"/>
      <c r="G3" s="248">
        <v>43313</v>
      </c>
      <c r="H3" s="251"/>
    </row>
    <row r="4" spans="1:8" x14ac:dyDescent="0.3">
      <c r="A4" s="135">
        <v>3</v>
      </c>
      <c r="B4" s="135" t="s">
        <v>43</v>
      </c>
      <c r="E4" s="176"/>
      <c r="F4" s="176">
        <v>9215.7000000000007</v>
      </c>
      <c r="G4" s="249"/>
      <c r="H4" s="251"/>
    </row>
    <row r="5" spans="1:8" x14ac:dyDescent="0.3">
      <c r="A5" s="135">
        <v>4</v>
      </c>
      <c r="B5" s="135" t="s">
        <v>44</v>
      </c>
      <c r="E5" s="176"/>
      <c r="F5" s="176"/>
      <c r="G5" s="249"/>
      <c r="H5" s="251"/>
    </row>
    <row r="6" spans="1:8" x14ac:dyDescent="0.3">
      <c r="A6" s="135">
        <v>5</v>
      </c>
      <c r="B6" s="135" t="s">
        <v>45</v>
      </c>
      <c r="E6" s="176"/>
      <c r="F6" s="176">
        <v>76.36</v>
      </c>
      <c r="G6" s="249"/>
      <c r="H6" s="251"/>
    </row>
    <row r="7" spans="1:8" x14ac:dyDescent="0.3">
      <c r="A7" s="135">
        <v>6</v>
      </c>
      <c r="B7" s="135" t="s">
        <v>46</v>
      </c>
      <c r="E7" s="176">
        <v>1072.43</v>
      </c>
      <c r="F7" s="176"/>
      <c r="G7" s="249"/>
      <c r="H7" s="251"/>
    </row>
    <row r="8" spans="1:8" x14ac:dyDescent="0.3">
      <c r="A8" s="135">
        <v>7</v>
      </c>
      <c r="B8" s="135" t="s">
        <v>298</v>
      </c>
      <c r="E8" s="176">
        <v>149</v>
      </c>
      <c r="F8" s="176"/>
      <c r="G8" s="249" t="s">
        <v>306</v>
      </c>
      <c r="H8" s="251"/>
    </row>
    <row r="9" spans="1:8" x14ac:dyDescent="0.3">
      <c r="A9" s="135">
        <v>8</v>
      </c>
      <c r="B9" s="135" t="s">
        <v>47</v>
      </c>
      <c r="E9" s="176"/>
      <c r="F9" s="176">
        <v>108</v>
      </c>
      <c r="G9" s="249" t="s">
        <v>318</v>
      </c>
      <c r="H9" s="251"/>
    </row>
    <row r="10" spans="1:8" x14ac:dyDescent="0.3">
      <c r="A10" s="135">
        <v>9</v>
      </c>
      <c r="B10" s="135" t="s">
        <v>48</v>
      </c>
      <c r="E10" s="176">
        <v>9</v>
      </c>
      <c r="F10" s="176"/>
      <c r="G10" s="249" t="s">
        <v>319</v>
      </c>
      <c r="H10" s="251"/>
    </row>
    <row r="11" spans="1:8" x14ac:dyDescent="0.3">
      <c r="A11" s="135">
        <v>10</v>
      </c>
      <c r="B11" s="135" t="s">
        <v>49</v>
      </c>
      <c r="E11" s="176"/>
      <c r="F11" s="176"/>
      <c r="G11" s="249"/>
      <c r="H11" s="251"/>
    </row>
    <row r="12" spans="1:8" x14ac:dyDescent="0.3">
      <c r="A12" s="135">
        <v>11</v>
      </c>
      <c r="B12" s="135" t="s">
        <v>170</v>
      </c>
      <c r="E12" s="176">
        <v>462.95</v>
      </c>
      <c r="F12" s="176">
        <v>13.5</v>
      </c>
      <c r="G12" s="249" t="s">
        <v>308</v>
      </c>
      <c r="H12" s="251"/>
    </row>
    <row r="13" spans="1:8" x14ac:dyDescent="0.3">
      <c r="A13" s="137">
        <v>12</v>
      </c>
      <c r="B13" s="135" t="s">
        <v>171</v>
      </c>
      <c r="E13" s="176"/>
      <c r="F13" s="176">
        <f>100+0.87</f>
        <v>100.87</v>
      </c>
      <c r="G13" s="249" t="s">
        <v>307</v>
      </c>
      <c r="H13" s="251"/>
    </row>
    <row r="14" spans="1:8" x14ac:dyDescent="0.3">
      <c r="A14" s="137" t="s">
        <v>172</v>
      </c>
      <c r="B14" s="135" t="s">
        <v>50</v>
      </c>
      <c r="E14" s="176">
        <v>344.5</v>
      </c>
      <c r="F14" s="176"/>
      <c r="G14" s="249" t="s">
        <v>309</v>
      </c>
      <c r="H14" s="251"/>
    </row>
    <row r="15" spans="1:8" x14ac:dyDescent="0.3">
      <c r="A15" s="137"/>
      <c r="B15" s="135"/>
      <c r="E15" s="176"/>
      <c r="F15" s="176"/>
      <c r="G15" s="249"/>
      <c r="H15" s="251"/>
    </row>
    <row r="16" spans="1:8" x14ac:dyDescent="0.3">
      <c r="A16" s="135"/>
      <c r="B16" s="138" t="s">
        <v>32</v>
      </c>
      <c r="E16" s="176"/>
      <c r="F16" s="176"/>
      <c r="G16" s="249"/>
      <c r="H16" s="251"/>
    </row>
    <row r="17" spans="1:8" x14ac:dyDescent="0.3">
      <c r="A17" s="135">
        <v>13</v>
      </c>
      <c r="B17" s="135" t="s">
        <v>51</v>
      </c>
      <c r="E17" s="176">
        <v>70.5</v>
      </c>
      <c r="F17" s="176"/>
      <c r="G17" s="249" t="s">
        <v>310</v>
      </c>
      <c r="H17" s="251"/>
    </row>
    <row r="18" spans="1:8" x14ac:dyDescent="0.3">
      <c r="A18" s="135">
        <v>14</v>
      </c>
      <c r="B18" s="135" t="s">
        <v>52</v>
      </c>
      <c r="E18" s="176">
        <v>0</v>
      </c>
      <c r="F18" s="176"/>
      <c r="G18" s="249"/>
      <c r="H18" s="251"/>
    </row>
    <row r="19" spans="1:8" x14ac:dyDescent="0.3">
      <c r="A19" s="135">
        <v>15</v>
      </c>
      <c r="B19" s="135" t="s">
        <v>53</v>
      </c>
      <c r="E19" s="176">
        <v>209.88</v>
      </c>
      <c r="F19" s="176"/>
      <c r="G19" s="249" t="s">
        <v>317</v>
      </c>
      <c r="H19" s="251"/>
    </row>
    <row r="20" spans="1:8" x14ac:dyDescent="0.3">
      <c r="A20" s="135" t="s">
        <v>54</v>
      </c>
      <c r="B20" s="135" t="s">
        <v>55</v>
      </c>
      <c r="E20" s="176"/>
      <c r="F20" s="176"/>
      <c r="G20" s="249"/>
      <c r="H20" s="251"/>
    </row>
    <row r="21" spans="1:8" x14ac:dyDescent="0.3">
      <c r="A21" s="135"/>
      <c r="B21" s="186" t="s">
        <v>197</v>
      </c>
      <c r="E21" s="190">
        <f>SUM(E2:E20)</f>
        <v>9514.43</v>
      </c>
      <c r="F21" s="190">
        <f>SUM(F2:F20)</f>
        <v>9514.4300000000021</v>
      </c>
      <c r="G21" s="250" t="s">
        <v>312</v>
      </c>
      <c r="H21" s="251"/>
    </row>
    <row r="22" spans="1:8" x14ac:dyDescent="0.3">
      <c r="H22" s="251"/>
    </row>
    <row r="24" spans="1:8" x14ac:dyDescent="0.3">
      <c r="A24" s="8">
        <v>16</v>
      </c>
      <c r="B24" s="18" t="s">
        <v>258</v>
      </c>
      <c r="C24" s="19" t="s">
        <v>147</v>
      </c>
      <c r="D24" s="19" t="s">
        <v>114</v>
      </c>
      <c r="E24" s="19" t="s">
        <v>149</v>
      </c>
      <c r="G24" s="147" t="s">
        <v>150</v>
      </c>
      <c r="H24" s="65"/>
    </row>
    <row r="25" spans="1:8" x14ac:dyDescent="0.3">
      <c r="B25" s="20"/>
      <c r="C25" s="21">
        <v>10.51</v>
      </c>
      <c r="D25" s="21"/>
      <c r="E25" s="21">
        <v>10.51</v>
      </c>
      <c r="G25" s="148" t="s">
        <v>95</v>
      </c>
      <c r="H25" s="215">
        <v>10</v>
      </c>
    </row>
    <row r="28" spans="1:8" x14ac:dyDescent="0.3">
      <c r="A28" s="8">
        <v>17</v>
      </c>
      <c r="B28" s="115" t="s">
        <v>148</v>
      </c>
      <c r="C28" s="88" t="s">
        <v>153</v>
      </c>
      <c r="D28" s="88" t="s">
        <v>154</v>
      </c>
      <c r="E28" s="88" t="s">
        <v>155</v>
      </c>
      <c r="G28" s="116" t="s">
        <v>57</v>
      </c>
      <c r="H28" s="117"/>
    </row>
    <row r="29" spans="1:8" x14ac:dyDescent="0.3">
      <c r="A29" s="11"/>
      <c r="B29" s="40" t="s">
        <v>300</v>
      </c>
      <c r="C29" s="80">
        <v>28.94</v>
      </c>
      <c r="D29" s="81"/>
      <c r="E29" s="80">
        <f>C29+D29</f>
        <v>28.94</v>
      </c>
      <c r="G29" s="16" t="s">
        <v>150</v>
      </c>
      <c r="H29" s="34"/>
    </row>
    <row r="30" spans="1:8" x14ac:dyDescent="0.3">
      <c r="A30" s="11"/>
      <c r="B30" s="40" t="s">
        <v>128</v>
      </c>
      <c r="C30" s="80">
        <v>35.97</v>
      </c>
      <c r="D30" s="81"/>
      <c r="E30" s="80">
        <f t="shared" ref="E30:E33" si="0">C30+D30</f>
        <v>35.97</v>
      </c>
      <c r="G30" s="16" t="s">
        <v>95</v>
      </c>
      <c r="H30" s="118">
        <v>150</v>
      </c>
    </row>
    <row r="31" spans="1:8" x14ac:dyDescent="0.3">
      <c r="A31" s="11"/>
      <c r="B31" s="40" t="s">
        <v>129</v>
      </c>
      <c r="C31" s="80">
        <v>34.57</v>
      </c>
      <c r="D31" s="81"/>
      <c r="E31" s="80">
        <f t="shared" si="0"/>
        <v>34.57</v>
      </c>
      <c r="G31" s="16"/>
      <c r="H31" s="34"/>
    </row>
    <row r="32" spans="1:8" x14ac:dyDescent="0.3">
      <c r="A32" s="11"/>
      <c r="B32" s="40" t="s">
        <v>130</v>
      </c>
      <c r="C32" s="80">
        <v>40.5</v>
      </c>
      <c r="D32" s="80"/>
      <c r="E32" s="80">
        <f t="shared" si="0"/>
        <v>40.5</v>
      </c>
      <c r="G32" s="16"/>
      <c r="H32" s="34"/>
    </row>
    <row r="33" spans="1:8" x14ac:dyDescent="0.3">
      <c r="A33" s="11"/>
      <c r="B33" s="40" t="s">
        <v>291</v>
      </c>
      <c r="C33" s="80"/>
      <c r="D33" s="80">
        <v>13.5</v>
      </c>
      <c r="E33" s="80">
        <f t="shared" si="0"/>
        <v>13.5</v>
      </c>
      <c r="G33" s="16"/>
      <c r="H33" s="34"/>
    </row>
    <row r="34" spans="1:8" x14ac:dyDescent="0.3">
      <c r="A34" s="11"/>
      <c r="B34" s="120" t="s">
        <v>56</v>
      </c>
      <c r="C34" s="80">
        <f t="shared" ref="C34:D34" si="1">SUM(C29:C33)</f>
        <v>139.97999999999999</v>
      </c>
      <c r="D34" s="80">
        <f t="shared" si="1"/>
        <v>13.5</v>
      </c>
      <c r="E34" s="104">
        <f>SUM(E29:E33)</f>
        <v>153.47999999999999</v>
      </c>
      <c r="G34" s="119"/>
      <c r="H34" s="69"/>
    </row>
    <row r="35" spans="1:8" x14ac:dyDescent="0.3">
      <c r="B35" s="13" t="s">
        <v>292</v>
      </c>
    </row>
    <row r="36" spans="1:8" x14ac:dyDescent="0.3">
      <c r="A36" s="2"/>
      <c r="B36" s="9"/>
    </row>
    <row r="37" spans="1:8" x14ac:dyDescent="0.3">
      <c r="A37" s="8">
        <v>18</v>
      </c>
      <c r="B37" s="18" t="s">
        <v>112</v>
      </c>
      <c r="C37" s="19" t="s">
        <v>147</v>
      </c>
      <c r="D37" s="19" t="s">
        <v>114</v>
      </c>
      <c r="E37" s="19" t="s">
        <v>149</v>
      </c>
      <c r="F37" s="2"/>
      <c r="G37" s="54"/>
      <c r="H37" s="55"/>
    </row>
    <row r="38" spans="1:8" x14ac:dyDescent="0.3">
      <c r="B38" s="20" t="s">
        <v>191</v>
      </c>
      <c r="C38" s="21">
        <v>5292</v>
      </c>
      <c r="D38" s="21">
        <v>0</v>
      </c>
      <c r="E38" s="21">
        <f>SUM(C38:D38)</f>
        <v>5292</v>
      </c>
      <c r="F38" s="2"/>
      <c r="G38" s="56"/>
      <c r="H38" s="57"/>
    </row>
    <row r="39" spans="1:8" x14ac:dyDescent="0.3">
      <c r="B39" s="20" t="s">
        <v>192</v>
      </c>
      <c r="C39" s="21">
        <v>90</v>
      </c>
      <c r="D39" s="21">
        <v>0</v>
      </c>
      <c r="E39" s="21">
        <f t="shared" ref="E39:E47" si="2">SUM(C39:D39)</f>
        <v>90</v>
      </c>
      <c r="F39" s="2"/>
      <c r="G39" s="56" t="s">
        <v>269</v>
      </c>
      <c r="H39" s="57"/>
    </row>
    <row r="40" spans="1:8" x14ac:dyDescent="0.3">
      <c r="B40" s="20" t="s">
        <v>193</v>
      </c>
      <c r="C40" s="21">
        <v>36</v>
      </c>
      <c r="D40" s="21">
        <v>0</v>
      </c>
      <c r="E40" s="21">
        <f t="shared" si="2"/>
        <v>36</v>
      </c>
      <c r="F40" s="2"/>
      <c r="G40" s="58" t="s">
        <v>278</v>
      </c>
      <c r="H40" s="121">
        <v>6400</v>
      </c>
    </row>
    <row r="41" spans="1:8" x14ac:dyDescent="0.3">
      <c r="B41" s="20" t="s">
        <v>194</v>
      </c>
      <c r="C41" s="21">
        <v>27</v>
      </c>
      <c r="D41" s="21">
        <v>0</v>
      </c>
      <c r="E41" s="21">
        <f t="shared" si="2"/>
        <v>27</v>
      </c>
      <c r="F41" s="2"/>
      <c r="G41" s="58"/>
      <c r="H41" s="59"/>
    </row>
    <row r="42" spans="1:8" x14ac:dyDescent="0.3">
      <c r="B42" s="20" t="s">
        <v>259</v>
      </c>
      <c r="C42" s="21">
        <v>18</v>
      </c>
      <c r="D42" s="21">
        <v>0</v>
      </c>
      <c r="E42" s="21">
        <f>SUM(C42:D42)</f>
        <v>18</v>
      </c>
      <c r="F42" s="2"/>
      <c r="G42" s="58"/>
      <c r="H42" s="59"/>
    </row>
    <row r="43" spans="1:8" x14ac:dyDescent="0.3">
      <c r="B43" s="20" t="s">
        <v>94</v>
      </c>
      <c r="C43" s="21">
        <v>324</v>
      </c>
      <c r="D43" s="21">
        <v>0</v>
      </c>
      <c r="E43" s="21">
        <f t="shared" si="2"/>
        <v>324</v>
      </c>
      <c r="F43" s="2"/>
      <c r="G43" s="58"/>
      <c r="H43" s="60"/>
    </row>
    <row r="44" spans="1:8" x14ac:dyDescent="0.3">
      <c r="B44" s="20" t="s">
        <v>115</v>
      </c>
      <c r="C44" s="21">
        <v>54</v>
      </c>
      <c r="D44" s="21">
        <v>0</v>
      </c>
      <c r="E44" s="21">
        <f t="shared" si="2"/>
        <v>54</v>
      </c>
      <c r="F44" s="2"/>
      <c r="G44" s="58"/>
      <c r="H44" s="60"/>
    </row>
    <row r="45" spans="1:8" x14ac:dyDescent="0.3">
      <c r="B45" s="20" t="s">
        <v>195</v>
      </c>
      <c r="C45" s="21">
        <v>144.46</v>
      </c>
      <c r="D45" s="21">
        <v>0</v>
      </c>
      <c r="E45" s="21">
        <f t="shared" si="2"/>
        <v>144.46</v>
      </c>
      <c r="F45" s="2"/>
      <c r="G45" s="33"/>
      <c r="H45" s="60"/>
    </row>
    <row r="46" spans="1:8" x14ac:dyDescent="0.3">
      <c r="B46" s="20" t="s">
        <v>196</v>
      </c>
      <c r="C46" s="21">
        <v>392.88</v>
      </c>
      <c r="D46" s="21">
        <v>0</v>
      </c>
      <c r="E46" s="21">
        <f t="shared" si="2"/>
        <v>392.88</v>
      </c>
      <c r="F46" s="2"/>
      <c r="G46" s="33"/>
      <c r="H46" s="35"/>
    </row>
    <row r="47" spans="1:8" x14ac:dyDescent="0.3">
      <c r="B47" s="20" t="s">
        <v>58</v>
      </c>
      <c r="C47" s="21">
        <v>0</v>
      </c>
      <c r="D47" s="21">
        <v>0</v>
      </c>
      <c r="E47" s="21">
        <f t="shared" si="2"/>
        <v>0</v>
      </c>
      <c r="F47" s="2"/>
      <c r="G47" s="61"/>
      <c r="H47" s="62"/>
    </row>
    <row r="48" spans="1:8" x14ac:dyDescent="0.3">
      <c r="B48" s="83" t="s">
        <v>14</v>
      </c>
      <c r="C48" s="22">
        <f>SUM(C38:C47)</f>
        <v>6378.34</v>
      </c>
      <c r="D48" s="22">
        <f>SUM(D38:D47)</f>
        <v>0</v>
      </c>
      <c r="E48" s="121">
        <f>SUM(C48:D48)</f>
        <v>6378.34</v>
      </c>
      <c r="F48" s="2"/>
      <c r="G48" s="53" t="s">
        <v>137</v>
      </c>
      <c r="H48" s="63"/>
    </row>
    <row r="49" spans="1:8" x14ac:dyDescent="0.3">
      <c r="B49" s="9" t="s">
        <v>260</v>
      </c>
      <c r="F49" s="2"/>
      <c r="G49" s="2"/>
      <c r="H49" s="2"/>
    </row>
    <row r="51" spans="1:8" ht="21.6" x14ac:dyDescent="0.3">
      <c r="A51" s="8">
        <v>19</v>
      </c>
      <c r="B51" s="85" t="s">
        <v>198</v>
      </c>
      <c r="C51" s="85" t="s">
        <v>113</v>
      </c>
      <c r="D51" s="85" t="s">
        <v>151</v>
      </c>
      <c r="E51" s="85" t="s">
        <v>152</v>
      </c>
      <c r="F51" s="86"/>
      <c r="G51" s="87" t="s">
        <v>59</v>
      </c>
      <c r="H51" s="122"/>
    </row>
    <row r="52" spans="1:8" x14ac:dyDescent="0.3">
      <c r="B52" s="82" t="s">
        <v>60</v>
      </c>
      <c r="C52" s="21">
        <v>108</v>
      </c>
      <c r="D52" s="21">
        <v>0</v>
      </c>
      <c r="E52" s="21">
        <f>C52+D52</f>
        <v>108</v>
      </c>
      <c r="G52" s="25" t="s">
        <v>60</v>
      </c>
      <c r="H52" s="28">
        <v>108</v>
      </c>
    </row>
    <row r="53" spans="1:8" x14ac:dyDescent="0.3">
      <c r="B53" s="82" t="s">
        <v>61</v>
      </c>
      <c r="C53" s="21">
        <v>425</v>
      </c>
      <c r="D53" s="21">
        <v>0</v>
      </c>
      <c r="E53" s="21">
        <f t="shared" ref="E53" si="3">C53+D53</f>
        <v>425</v>
      </c>
      <c r="G53" s="25" t="s">
        <v>61</v>
      </c>
      <c r="H53" s="28">
        <v>425</v>
      </c>
    </row>
    <row r="54" spans="1:8" x14ac:dyDescent="0.3">
      <c r="B54" s="83" t="s">
        <v>56</v>
      </c>
      <c r="C54" s="21">
        <f>SUM(C52:C53)</f>
        <v>533</v>
      </c>
      <c r="D54" s="21">
        <f>SUM(D52:D53)</f>
        <v>0</v>
      </c>
      <c r="E54" s="84">
        <f>SUM(E52:E53)</f>
        <v>533</v>
      </c>
      <c r="G54" s="58" t="s">
        <v>270</v>
      </c>
      <c r="H54" s="43">
        <v>530</v>
      </c>
    </row>
    <row r="55" spans="1:8" x14ac:dyDescent="0.3">
      <c r="B55" s="9" t="s">
        <v>271</v>
      </c>
    </row>
    <row r="56" spans="1:8" x14ac:dyDescent="0.3">
      <c r="B56" s="9"/>
    </row>
    <row r="57" spans="1:8" ht="21.6" x14ac:dyDescent="0.3">
      <c r="A57" s="8">
        <v>20</v>
      </c>
      <c r="B57" s="85" t="s">
        <v>200</v>
      </c>
      <c r="C57" s="85" t="s">
        <v>113</v>
      </c>
      <c r="D57" s="85" t="s">
        <v>151</v>
      </c>
      <c r="E57" s="85" t="s">
        <v>152</v>
      </c>
      <c r="F57" s="86"/>
      <c r="G57" s="87" t="s">
        <v>59</v>
      </c>
      <c r="H57" s="122"/>
    </row>
    <row r="58" spans="1:8" x14ac:dyDescent="0.3">
      <c r="B58" s="82" t="s">
        <v>131</v>
      </c>
      <c r="C58" s="21">
        <v>124</v>
      </c>
      <c r="D58" s="21">
        <v>0</v>
      </c>
      <c r="E58" s="21">
        <f t="shared" ref="E58" si="4">C58+D58</f>
        <v>124</v>
      </c>
      <c r="G58" s="58" t="s">
        <v>322</v>
      </c>
      <c r="H58" s="43">
        <v>0</v>
      </c>
    </row>
    <row r="59" spans="1:8" x14ac:dyDescent="0.3">
      <c r="B59" s="82" t="s">
        <v>161</v>
      </c>
      <c r="C59" s="21">
        <v>1035</v>
      </c>
      <c r="D59" s="21">
        <v>0</v>
      </c>
      <c r="E59" s="21">
        <f>C59</f>
        <v>1035</v>
      </c>
      <c r="G59" s="58" t="s">
        <v>288</v>
      </c>
      <c r="H59" s="43"/>
    </row>
    <row r="60" spans="1:8" x14ac:dyDescent="0.3">
      <c r="B60" s="83" t="s">
        <v>56</v>
      </c>
      <c r="C60" s="21">
        <f>SUM(C58:C59)</f>
        <v>1159</v>
      </c>
      <c r="D60" s="21">
        <f>SUM(D58:D59)</f>
        <v>0</v>
      </c>
      <c r="E60" s="84">
        <f>SUM(E58:E59)</f>
        <v>1159</v>
      </c>
      <c r="G60" s="218"/>
      <c r="H60" s="178"/>
    </row>
    <row r="61" spans="1:8" x14ac:dyDescent="0.3">
      <c r="B61" s="9" t="s">
        <v>271</v>
      </c>
    </row>
    <row r="63" spans="1:8" x14ac:dyDescent="0.3">
      <c r="A63" s="4">
        <v>21</v>
      </c>
      <c r="B63" s="41" t="s">
        <v>62</v>
      </c>
      <c r="C63" s="88" t="s">
        <v>153</v>
      </c>
      <c r="D63" s="88" t="s">
        <v>154</v>
      </c>
      <c r="E63" s="88" t="s">
        <v>155</v>
      </c>
      <c r="G63" s="39" t="s">
        <v>62</v>
      </c>
      <c r="H63" s="32"/>
    </row>
    <row r="64" spans="1:8" x14ac:dyDescent="0.3">
      <c r="A64" s="3"/>
      <c r="B64" s="42" t="s">
        <v>255</v>
      </c>
      <c r="C64" s="21">
        <v>97.13</v>
      </c>
      <c r="D64" s="20"/>
      <c r="E64" s="21">
        <f>C64+D64</f>
        <v>97.13</v>
      </c>
      <c r="G64" s="40"/>
      <c r="H64" s="34"/>
    </row>
    <row r="65" spans="1:8" x14ac:dyDescent="0.3">
      <c r="A65" s="3"/>
      <c r="B65" s="42" t="s">
        <v>256</v>
      </c>
      <c r="C65" s="21">
        <v>49.9</v>
      </c>
      <c r="D65" s="20"/>
      <c r="E65" s="21">
        <f t="shared" ref="E65:E69" si="5">C65+D65</f>
        <v>49.9</v>
      </c>
      <c r="G65" s="33"/>
      <c r="H65" s="34"/>
    </row>
    <row r="66" spans="1:8" x14ac:dyDescent="0.3">
      <c r="A66" s="3"/>
      <c r="B66" s="42" t="s">
        <v>111</v>
      </c>
      <c r="C66" s="21">
        <v>6</v>
      </c>
      <c r="D66" s="20"/>
      <c r="E66" s="21">
        <f t="shared" si="5"/>
        <v>6</v>
      </c>
      <c r="G66" s="33"/>
      <c r="H66" s="34"/>
    </row>
    <row r="67" spans="1:8" x14ac:dyDescent="0.3">
      <c r="A67" s="3"/>
      <c r="B67" s="42" t="s">
        <v>257</v>
      </c>
      <c r="C67" s="21">
        <v>6.75</v>
      </c>
      <c r="D67" s="20"/>
      <c r="E67" s="21">
        <f t="shared" si="5"/>
        <v>6.75</v>
      </c>
      <c r="G67" s="33"/>
      <c r="H67" s="35"/>
    </row>
    <row r="68" spans="1:8" x14ac:dyDescent="0.3">
      <c r="A68" s="3"/>
      <c r="B68" s="42" t="s">
        <v>251</v>
      </c>
      <c r="C68" s="21">
        <v>70.209999999999994</v>
      </c>
      <c r="D68" s="20"/>
      <c r="E68" s="21">
        <f t="shared" si="5"/>
        <v>70.209999999999994</v>
      </c>
      <c r="G68" s="33" t="s">
        <v>320</v>
      </c>
      <c r="H68" s="35">
        <v>160</v>
      </c>
    </row>
    <row r="69" spans="1:8" x14ac:dyDescent="0.3">
      <c r="A69" s="3"/>
      <c r="B69" s="42" t="s">
        <v>230</v>
      </c>
      <c r="C69" s="21">
        <v>45.9</v>
      </c>
      <c r="D69" s="20"/>
      <c r="E69" s="21">
        <f t="shared" si="5"/>
        <v>45.9</v>
      </c>
      <c r="G69" s="242"/>
      <c r="H69" s="35"/>
    </row>
    <row r="70" spans="1:8" x14ac:dyDescent="0.3">
      <c r="A70" s="3"/>
      <c r="B70" s="52" t="s">
        <v>63</v>
      </c>
      <c r="C70" s="21">
        <f>SUM(C64:C69)</f>
        <v>275.89</v>
      </c>
      <c r="D70" s="21"/>
      <c r="E70" s="84">
        <f t="shared" ref="E70" si="6">SUM(E64:E69)</f>
        <v>275.89</v>
      </c>
      <c r="G70" s="36"/>
      <c r="H70" s="38"/>
    </row>
    <row r="71" spans="1:8" x14ac:dyDescent="0.3">
      <c r="B71" s="9" t="s">
        <v>289</v>
      </c>
    </row>
    <row r="72" spans="1:8" x14ac:dyDescent="0.3">
      <c r="B72" s="9"/>
    </row>
    <row r="73" spans="1:8" x14ac:dyDescent="0.3">
      <c r="A73" s="4">
        <v>22</v>
      </c>
      <c r="B73" s="41" t="s">
        <v>265</v>
      </c>
      <c r="C73" s="184"/>
      <c r="D73" s="184"/>
      <c r="E73" s="88" t="s">
        <v>155</v>
      </c>
      <c r="G73" s="41" t="s">
        <v>265</v>
      </c>
      <c r="H73" s="50"/>
    </row>
    <row r="74" spans="1:8" x14ac:dyDescent="0.3">
      <c r="B74" s="42" t="s">
        <v>96</v>
      </c>
      <c r="C74" s="15"/>
      <c r="D74" s="15"/>
      <c r="E74" s="21">
        <v>11.7</v>
      </c>
      <c r="G74" s="25" t="s">
        <v>267</v>
      </c>
      <c r="H74" s="27"/>
    </row>
    <row r="75" spans="1:8" x14ac:dyDescent="0.3">
      <c r="B75" s="42" t="s">
        <v>97</v>
      </c>
      <c r="C75" s="15"/>
      <c r="D75" s="15"/>
      <c r="E75" s="21">
        <v>15.2</v>
      </c>
      <c r="G75" s="25" t="s">
        <v>268</v>
      </c>
      <c r="H75" s="35">
        <v>210</v>
      </c>
    </row>
    <row r="76" spans="1:8" x14ac:dyDescent="0.3">
      <c r="B76" s="42" t="s">
        <v>98</v>
      </c>
      <c r="C76" s="15"/>
      <c r="D76" s="15"/>
      <c r="E76" s="21">
        <v>13.2</v>
      </c>
      <c r="G76" s="25" t="s">
        <v>266</v>
      </c>
      <c r="H76" s="27"/>
    </row>
    <row r="77" spans="1:8" x14ac:dyDescent="0.3">
      <c r="B77" s="42" t="s">
        <v>99</v>
      </c>
      <c r="C77" s="15"/>
      <c r="D77" s="15"/>
      <c r="E77" s="21">
        <v>15.2</v>
      </c>
      <c r="G77" s="25"/>
      <c r="H77" s="27"/>
    </row>
    <row r="78" spans="1:8" x14ac:dyDescent="0.3">
      <c r="B78" s="42" t="s">
        <v>100</v>
      </c>
      <c r="C78" s="15"/>
      <c r="D78" s="15"/>
      <c r="E78" s="21">
        <v>15.8</v>
      </c>
      <c r="G78" s="25"/>
      <c r="H78" s="27"/>
    </row>
    <row r="79" spans="1:8" x14ac:dyDescent="0.3">
      <c r="B79" s="42" t="s">
        <v>101</v>
      </c>
      <c r="C79" s="15"/>
      <c r="D79" s="15"/>
      <c r="E79" s="21">
        <v>12.9</v>
      </c>
      <c r="G79" s="25"/>
      <c r="H79" s="27"/>
    </row>
    <row r="80" spans="1:8" x14ac:dyDescent="0.3">
      <c r="B80" s="42" t="s">
        <v>102</v>
      </c>
      <c r="C80" s="15"/>
      <c r="D80" s="15"/>
      <c r="E80" s="21">
        <v>12</v>
      </c>
      <c r="G80" s="25"/>
      <c r="H80" s="27"/>
    </row>
    <row r="81" spans="1:8" x14ac:dyDescent="0.3">
      <c r="B81" s="42" t="s">
        <v>103</v>
      </c>
      <c r="C81" s="15"/>
      <c r="D81" s="15"/>
      <c r="E81" s="21">
        <v>11.6</v>
      </c>
      <c r="G81" s="25"/>
      <c r="H81" s="27"/>
    </row>
    <row r="82" spans="1:8" x14ac:dyDescent="0.3">
      <c r="B82" s="42" t="s">
        <v>104</v>
      </c>
      <c r="C82" s="15"/>
      <c r="D82" s="15"/>
      <c r="E82" s="21">
        <v>13.5</v>
      </c>
      <c r="G82" s="25"/>
      <c r="H82" s="27"/>
    </row>
    <row r="83" spans="1:8" x14ac:dyDescent="0.3">
      <c r="B83" s="42" t="s">
        <v>105</v>
      </c>
      <c r="C83" s="15"/>
      <c r="D83" s="15"/>
      <c r="E83" s="21">
        <v>12.6</v>
      </c>
      <c r="G83" s="25"/>
      <c r="H83" s="27"/>
    </row>
    <row r="84" spans="1:8" x14ac:dyDescent="0.3">
      <c r="B84" s="42" t="s">
        <v>106</v>
      </c>
      <c r="C84" s="15"/>
      <c r="D84" s="15"/>
      <c r="E84" s="21">
        <v>10.4</v>
      </c>
      <c r="G84" s="51"/>
      <c r="H84" s="27"/>
    </row>
    <row r="85" spans="1:8" x14ac:dyDescent="0.3">
      <c r="B85" s="42" t="s">
        <v>107</v>
      </c>
      <c r="C85" s="15"/>
      <c r="D85" s="15"/>
      <c r="E85" s="21">
        <v>21</v>
      </c>
      <c r="G85" s="25"/>
      <c r="H85" s="27"/>
    </row>
    <row r="86" spans="1:8" x14ac:dyDescent="0.3">
      <c r="B86" s="42" t="s">
        <v>108</v>
      </c>
      <c r="C86" s="15"/>
      <c r="D86" s="15"/>
      <c r="E86" s="21">
        <v>16</v>
      </c>
      <c r="G86" s="25"/>
      <c r="H86" s="27"/>
    </row>
    <row r="87" spans="1:8" x14ac:dyDescent="0.3">
      <c r="B87" s="42" t="s">
        <v>109</v>
      </c>
      <c r="C87" s="15"/>
      <c r="D87" s="15"/>
      <c r="E87" s="21">
        <v>13.2</v>
      </c>
      <c r="G87" s="25"/>
      <c r="H87" s="27"/>
    </row>
    <row r="88" spans="1:8" x14ac:dyDescent="0.3">
      <c r="B88" s="42" t="s">
        <v>110</v>
      </c>
      <c r="C88" s="15"/>
      <c r="D88" s="15"/>
      <c r="E88" s="21">
        <v>10.1</v>
      </c>
      <c r="G88" s="25"/>
      <c r="H88" s="27"/>
    </row>
    <row r="89" spans="1:8" x14ac:dyDescent="0.3">
      <c r="B89" s="52" t="s">
        <v>63</v>
      </c>
      <c r="C89" s="123"/>
      <c r="D89" s="123"/>
      <c r="E89" s="84">
        <f>SUM(E74:E88)</f>
        <v>204.39999999999998</v>
      </c>
      <c r="G89" s="29"/>
      <c r="H89" s="31"/>
    </row>
    <row r="90" spans="1:8" x14ac:dyDescent="0.3">
      <c r="B90" s="9" t="s">
        <v>160</v>
      </c>
    </row>
    <row r="91" spans="1:8" x14ac:dyDescent="0.3">
      <c r="B91" s="9"/>
    </row>
    <row r="92" spans="1:8" ht="21.6" x14ac:dyDescent="0.3">
      <c r="A92" s="4">
        <v>23</v>
      </c>
      <c r="B92" s="88" t="s">
        <v>225</v>
      </c>
      <c r="C92" s="96" t="s">
        <v>113</v>
      </c>
      <c r="D92" s="96" t="s">
        <v>151</v>
      </c>
      <c r="E92" s="96" t="s">
        <v>157</v>
      </c>
      <c r="G92" s="192" t="s">
        <v>64</v>
      </c>
      <c r="H92" s="193"/>
    </row>
    <row r="93" spans="1:8" x14ac:dyDescent="0.3">
      <c r="B93" s="20" t="s">
        <v>248</v>
      </c>
      <c r="C93" s="21">
        <v>400</v>
      </c>
      <c r="D93" s="21"/>
      <c r="E93" s="21">
        <f>C93+D93</f>
        <v>400</v>
      </c>
      <c r="G93" s="195"/>
      <c r="H93" s="194"/>
    </row>
    <row r="94" spans="1:8" x14ac:dyDescent="0.3">
      <c r="B94" s="20" t="s">
        <v>249</v>
      </c>
      <c r="C94" s="21">
        <v>-20.8</v>
      </c>
      <c r="D94" s="21"/>
      <c r="E94" s="21">
        <f>C94+D94</f>
        <v>-20.8</v>
      </c>
      <c r="G94" s="195"/>
      <c r="H94" s="194"/>
    </row>
    <row r="95" spans="1:8" x14ac:dyDescent="0.3">
      <c r="B95" s="83" t="s">
        <v>56</v>
      </c>
      <c r="C95" s="21">
        <f>SUM(C93:C94)</f>
        <v>379.2</v>
      </c>
      <c r="D95" s="21">
        <f>SUM(D93:D94)</f>
        <v>0</v>
      </c>
      <c r="E95" s="21">
        <f>SUM(E93:E94)</f>
        <v>379.2</v>
      </c>
      <c r="G95" s="224" t="s">
        <v>121</v>
      </c>
      <c r="H95" s="196">
        <v>400</v>
      </c>
    </row>
    <row r="96" spans="1:8" x14ac:dyDescent="0.3">
      <c r="B96" s="9" t="s">
        <v>250</v>
      </c>
    </row>
    <row r="98" spans="1:8" x14ac:dyDescent="0.3">
      <c r="A98" s="4">
        <v>24</v>
      </c>
      <c r="B98" s="18" t="s">
        <v>65</v>
      </c>
      <c r="C98" s="88" t="s">
        <v>153</v>
      </c>
      <c r="D98" s="88" t="s">
        <v>154</v>
      </c>
      <c r="E98" s="88" t="s">
        <v>155</v>
      </c>
      <c r="G98" s="54" t="s">
        <v>65</v>
      </c>
      <c r="H98" s="65"/>
    </row>
    <row r="99" spans="1:8" x14ac:dyDescent="0.3">
      <c r="B99" s="20" t="s">
        <v>162</v>
      </c>
      <c r="C99" s="21">
        <v>300</v>
      </c>
      <c r="D99" s="21"/>
      <c r="E99" s="21">
        <f>C99+D99</f>
        <v>300</v>
      </c>
      <c r="G99" s="40" t="s">
        <v>273</v>
      </c>
      <c r="H99" s="66"/>
    </row>
    <row r="100" spans="1:8" x14ac:dyDescent="0.3">
      <c r="B100" s="20" t="s">
        <v>163</v>
      </c>
      <c r="C100" s="21">
        <v>3789.5</v>
      </c>
      <c r="D100" s="21"/>
      <c r="E100" s="21">
        <f>C100+D100</f>
        <v>3789.5</v>
      </c>
      <c r="G100" s="40" t="s">
        <v>321</v>
      </c>
      <c r="H100" s="66"/>
    </row>
    <row r="101" spans="1:8" x14ac:dyDescent="0.3">
      <c r="B101" s="83" t="s">
        <v>56</v>
      </c>
      <c r="C101" s="21">
        <f t="shared" ref="C101" si="7">SUM(C99:C100)</f>
        <v>4089.5</v>
      </c>
      <c r="D101" s="21"/>
      <c r="E101" s="84">
        <f>SUM(E99:E100)</f>
        <v>4089.5</v>
      </c>
      <c r="G101" s="148" t="s">
        <v>272</v>
      </c>
      <c r="H101" s="38">
        <v>4500</v>
      </c>
    </row>
    <row r="102" spans="1:8" x14ac:dyDescent="0.3">
      <c r="B102" s="9" t="s">
        <v>271</v>
      </c>
    </row>
    <row r="104" spans="1:8" x14ac:dyDescent="0.3">
      <c r="A104" s="4">
        <v>25</v>
      </c>
      <c r="B104" s="18" t="s">
        <v>66</v>
      </c>
      <c r="C104" s="88" t="s">
        <v>153</v>
      </c>
      <c r="D104" s="88" t="s">
        <v>154</v>
      </c>
      <c r="E104" s="88" t="s">
        <v>155</v>
      </c>
      <c r="F104" s="5"/>
      <c r="G104" s="45" t="s">
        <v>66</v>
      </c>
      <c r="H104" s="46"/>
    </row>
    <row r="105" spans="1:8" x14ac:dyDescent="0.3">
      <c r="A105" s="6"/>
      <c r="B105" s="20" t="s">
        <v>136</v>
      </c>
      <c r="C105" s="21">
        <v>453.12</v>
      </c>
      <c r="D105" s="20"/>
      <c r="E105" s="21">
        <f>C105+D105</f>
        <v>453.12</v>
      </c>
      <c r="G105" s="47"/>
      <c r="H105" s="48"/>
    </row>
    <row r="106" spans="1:8" x14ac:dyDescent="0.3">
      <c r="A106" s="6"/>
      <c r="B106" s="20" t="s">
        <v>135</v>
      </c>
      <c r="C106" s="21">
        <v>600.27</v>
      </c>
      <c r="D106" s="20"/>
      <c r="E106" s="21">
        <f t="shared" ref="E106:E110" si="8">C106+D106</f>
        <v>600.27</v>
      </c>
      <c r="F106" s="10"/>
      <c r="G106" s="47" t="s">
        <v>274</v>
      </c>
      <c r="H106" s="48"/>
    </row>
    <row r="107" spans="1:8" x14ac:dyDescent="0.3">
      <c r="A107" s="6"/>
      <c r="B107" s="20" t="s">
        <v>132</v>
      </c>
      <c r="C107" s="21">
        <v>635.58000000000004</v>
      </c>
      <c r="D107" s="20"/>
      <c r="E107" s="21">
        <f t="shared" si="8"/>
        <v>635.58000000000004</v>
      </c>
      <c r="F107" s="10"/>
      <c r="G107" s="47" t="s">
        <v>275</v>
      </c>
      <c r="H107" s="35">
        <v>2700</v>
      </c>
    </row>
    <row r="108" spans="1:8" x14ac:dyDescent="0.3">
      <c r="A108" s="6"/>
      <c r="B108" s="20" t="s">
        <v>133</v>
      </c>
      <c r="C108" s="21">
        <v>682.66</v>
      </c>
      <c r="D108" s="20"/>
      <c r="E108" s="21">
        <f t="shared" si="8"/>
        <v>682.66</v>
      </c>
      <c r="F108" s="10"/>
      <c r="G108" s="47"/>
      <c r="H108" s="48"/>
    </row>
    <row r="109" spans="1:8" x14ac:dyDescent="0.3">
      <c r="A109" s="6"/>
      <c r="B109" s="20" t="s">
        <v>134</v>
      </c>
      <c r="C109" s="21">
        <v>231.48</v>
      </c>
      <c r="D109" s="90"/>
      <c r="E109" s="21">
        <f t="shared" si="8"/>
        <v>231.48</v>
      </c>
      <c r="F109" s="12"/>
      <c r="G109" s="47"/>
      <c r="H109" s="48"/>
    </row>
    <row r="110" spans="1:8" x14ac:dyDescent="0.3">
      <c r="A110" s="6"/>
      <c r="B110" s="20" t="s">
        <v>302</v>
      </c>
      <c r="C110" s="21">
        <v>32.659999999999997</v>
      </c>
      <c r="D110" s="90"/>
      <c r="E110" s="21">
        <f t="shared" si="8"/>
        <v>32.659999999999997</v>
      </c>
      <c r="F110" s="12"/>
      <c r="G110" s="47"/>
      <c r="H110" s="48"/>
    </row>
    <row r="111" spans="1:8" x14ac:dyDescent="0.3">
      <c r="A111" s="6"/>
      <c r="B111" s="83" t="s">
        <v>56</v>
      </c>
      <c r="C111" s="84">
        <f>SUM(C105:C110)</f>
        <v>2635.7699999999995</v>
      </c>
      <c r="D111" s="84">
        <f t="shared" ref="D111" si="9">SUM(D105:D109)</f>
        <v>0</v>
      </c>
      <c r="E111" s="84">
        <f>SUM(E105:E110)</f>
        <v>2635.7699999999995</v>
      </c>
      <c r="F111" s="5"/>
      <c r="G111" s="47"/>
      <c r="H111" s="35"/>
    </row>
    <row r="112" spans="1:8" x14ac:dyDescent="0.3">
      <c r="A112" s="14"/>
      <c r="B112" s="44" t="s">
        <v>122</v>
      </c>
      <c r="C112" s="89"/>
      <c r="D112" s="89"/>
      <c r="E112" s="31"/>
      <c r="F112" s="9"/>
      <c r="G112" s="53"/>
      <c r="H112" s="49"/>
    </row>
    <row r="113" spans="1:8" x14ac:dyDescent="0.3">
      <c r="B113" s="9" t="s">
        <v>303</v>
      </c>
    </row>
    <row r="115" spans="1:8" x14ac:dyDescent="0.3">
      <c r="A115" s="4">
        <v>26</v>
      </c>
      <c r="B115" s="18" t="s">
        <v>180</v>
      </c>
      <c r="C115" s="88" t="s">
        <v>153</v>
      </c>
      <c r="D115" s="88" t="s">
        <v>154</v>
      </c>
      <c r="E115" s="88" t="s">
        <v>155</v>
      </c>
      <c r="G115" s="67"/>
      <c r="H115" s="24"/>
    </row>
    <row r="116" spans="1:8" x14ac:dyDescent="0.3">
      <c r="B116" s="82" t="s">
        <v>252</v>
      </c>
      <c r="C116" s="91">
        <v>114</v>
      </c>
      <c r="D116" s="91"/>
      <c r="E116" s="91">
        <f>SUM(C116:D116)</f>
        <v>114</v>
      </c>
      <c r="G116" s="25"/>
      <c r="H116" s="35"/>
    </row>
    <row r="117" spans="1:8" x14ac:dyDescent="0.3">
      <c r="B117" s="82" t="s">
        <v>253</v>
      </c>
      <c r="C117" s="91">
        <v>105</v>
      </c>
      <c r="D117" s="91"/>
      <c r="E117" s="91">
        <f>SUM(C117:D117)</f>
        <v>105</v>
      </c>
      <c r="G117" s="25"/>
      <c r="H117" s="35"/>
    </row>
    <row r="118" spans="1:8" x14ac:dyDescent="0.3">
      <c r="B118" s="83" t="s">
        <v>56</v>
      </c>
      <c r="C118" s="91">
        <f>SUM(C116:C117)</f>
        <v>219</v>
      </c>
      <c r="D118" s="91"/>
      <c r="E118" s="91">
        <f t="shared" ref="E118" si="10">SUM(E116:E117)</f>
        <v>219</v>
      </c>
      <c r="G118" s="29" t="s">
        <v>290</v>
      </c>
      <c r="H118" s="38">
        <v>130</v>
      </c>
    </row>
    <row r="119" spans="1:8" x14ac:dyDescent="0.3">
      <c r="B119" s="9" t="s">
        <v>254</v>
      </c>
    </row>
    <row r="120" spans="1:8" x14ac:dyDescent="0.3">
      <c r="B120" s="9"/>
    </row>
    <row r="121" spans="1:8" x14ac:dyDescent="0.3">
      <c r="A121" s="68">
        <v>29</v>
      </c>
      <c r="B121" s="18" t="s">
        <v>67</v>
      </c>
      <c r="C121" s="88" t="s">
        <v>153</v>
      </c>
      <c r="D121" s="88" t="s">
        <v>154</v>
      </c>
      <c r="E121" s="88" t="s">
        <v>155</v>
      </c>
      <c r="G121" s="67"/>
      <c r="H121" s="24"/>
    </row>
    <row r="122" spans="1:8" x14ac:dyDescent="0.3">
      <c r="A122" s="3"/>
      <c r="B122" s="82" t="s">
        <v>68</v>
      </c>
      <c r="C122" s="91">
        <v>95.59</v>
      </c>
      <c r="D122" s="82"/>
      <c r="E122" s="91">
        <f>C122+D122</f>
        <v>95.59</v>
      </c>
      <c r="G122" s="25" t="s">
        <v>69</v>
      </c>
      <c r="H122" s="27"/>
    </row>
    <row r="123" spans="1:8" x14ac:dyDescent="0.3">
      <c r="A123" s="3"/>
      <c r="B123" s="82" t="s">
        <v>70</v>
      </c>
      <c r="C123" s="91">
        <v>25</v>
      </c>
      <c r="D123" s="82"/>
      <c r="E123" s="91">
        <f>C123+D123</f>
        <v>25</v>
      </c>
      <c r="G123" s="25" t="s">
        <v>95</v>
      </c>
      <c r="H123" s="35">
        <v>120</v>
      </c>
    </row>
    <row r="124" spans="1:8" x14ac:dyDescent="0.3">
      <c r="A124" s="3"/>
      <c r="B124" s="83" t="s">
        <v>56</v>
      </c>
      <c r="C124" s="91">
        <f t="shared" ref="C124" si="11">SUM(C122:C123)</f>
        <v>120.59</v>
      </c>
      <c r="D124" s="91"/>
      <c r="E124" s="84">
        <f>SUM(E122:E123)</f>
        <v>120.59</v>
      </c>
      <c r="G124" s="29"/>
      <c r="H124" s="31"/>
    </row>
    <row r="125" spans="1:8" x14ac:dyDescent="0.3">
      <c r="A125" s="2"/>
      <c r="B125" s="9" t="s">
        <v>164</v>
      </c>
    </row>
    <row r="127" spans="1:8" x14ac:dyDescent="0.3">
      <c r="A127" s="4">
        <v>30</v>
      </c>
      <c r="B127" s="169" t="s">
        <v>71</v>
      </c>
      <c r="C127" s="88" t="s">
        <v>153</v>
      </c>
      <c r="D127" s="88" t="s">
        <v>154</v>
      </c>
      <c r="E127" s="88" t="s">
        <v>155</v>
      </c>
      <c r="G127" s="70" t="s">
        <v>69</v>
      </c>
      <c r="H127" s="65"/>
    </row>
    <row r="128" spans="1:8" x14ac:dyDescent="0.3">
      <c r="B128" s="92" t="s">
        <v>156</v>
      </c>
      <c r="C128" s="80">
        <v>25.86</v>
      </c>
      <c r="D128" s="80">
        <v>0</v>
      </c>
      <c r="E128" s="80">
        <f>SUM(C128:D128)</f>
        <v>25.86</v>
      </c>
      <c r="G128" s="33" t="s">
        <v>123</v>
      </c>
      <c r="H128" s="35">
        <v>26</v>
      </c>
    </row>
    <row r="129" spans="1:8" x14ac:dyDescent="0.3">
      <c r="B129" s="177" t="s">
        <v>56</v>
      </c>
      <c r="C129" s="80">
        <f>SUM(C128)</f>
        <v>25.86</v>
      </c>
      <c r="D129" s="80">
        <f t="shared" ref="D129:E129" si="12">SUM(D128)</f>
        <v>0</v>
      </c>
      <c r="E129" s="177">
        <f t="shared" si="12"/>
        <v>25.86</v>
      </c>
      <c r="G129" s="205"/>
      <c r="H129" s="69"/>
    </row>
    <row r="130" spans="1:8" x14ac:dyDescent="0.3">
      <c r="B130" s="9" t="s">
        <v>185</v>
      </c>
    </row>
    <row r="132" spans="1:8" x14ac:dyDescent="0.3">
      <c r="A132" s="8">
        <v>31</v>
      </c>
      <c r="B132" s="103" t="s">
        <v>72</v>
      </c>
      <c r="C132" s="88" t="s">
        <v>153</v>
      </c>
      <c r="D132" s="88" t="s">
        <v>154</v>
      </c>
      <c r="E132" s="88" t="s">
        <v>155</v>
      </c>
      <c r="G132" s="67"/>
      <c r="H132" s="24"/>
    </row>
    <row r="133" spans="1:8" x14ac:dyDescent="0.3">
      <c r="B133" s="81" t="s">
        <v>12</v>
      </c>
      <c r="C133" s="80">
        <v>15</v>
      </c>
      <c r="D133" s="80">
        <v>0</v>
      </c>
      <c r="E133" s="80">
        <f>C133+D133</f>
        <v>15</v>
      </c>
      <c r="G133" s="25" t="s">
        <v>281</v>
      </c>
      <c r="H133" s="27"/>
    </row>
    <row r="134" spans="1:8" x14ac:dyDescent="0.3">
      <c r="B134" s="93" t="s">
        <v>56</v>
      </c>
      <c r="C134" s="80">
        <f>SUM(C133:C133)</f>
        <v>15</v>
      </c>
      <c r="D134" s="80">
        <f>SUM(D133:D133)</f>
        <v>0</v>
      </c>
      <c r="E134" s="105">
        <f>SUM(E133:E133)</f>
        <v>15</v>
      </c>
      <c r="G134" s="29" t="s">
        <v>276</v>
      </c>
      <c r="H134" s="38">
        <v>0</v>
      </c>
    </row>
    <row r="135" spans="1:8" x14ac:dyDescent="0.3">
      <c r="B135" s="9" t="s">
        <v>280</v>
      </c>
    </row>
    <row r="137" spans="1:8" ht="21.6" x14ac:dyDescent="0.3">
      <c r="A137" s="4">
        <v>32</v>
      </c>
      <c r="B137" s="18" t="s">
        <v>73</v>
      </c>
      <c r="C137" s="96" t="s">
        <v>113</v>
      </c>
      <c r="D137" s="96" t="s">
        <v>151</v>
      </c>
      <c r="E137" s="96" t="s">
        <v>157</v>
      </c>
      <c r="G137" s="67"/>
      <c r="H137" s="24"/>
    </row>
    <row r="138" spans="1:8" x14ac:dyDescent="0.3">
      <c r="A138" s="3"/>
      <c r="B138" s="20" t="s">
        <v>158</v>
      </c>
      <c r="C138" s="80">
        <v>112.4</v>
      </c>
      <c r="D138" s="80">
        <v>0</v>
      </c>
      <c r="E138" s="80">
        <f>C138+D138</f>
        <v>112.4</v>
      </c>
      <c r="G138" s="25" t="s">
        <v>277</v>
      </c>
      <c r="H138" s="27"/>
    </row>
    <row r="139" spans="1:8" x14ac:dyDescent="0.3">
      <c r="A139" s="3"/>
      <c r="B139" s="93" t="s">
        <v>56</v>
      </c>
      <c r="C139" s="80">
        <f t="shared" ref="C139:D139" si="13">SUM(C138)</f>
        <v>112.4</v>
      </c>
      <c r="D139" s="80">
        <f t="shared" si="13"/>
        <v>0</v>
      </c>
      <c r="E139" s="94">
        <f>SUM(E138)</f>
        <v>112.4</v>
      </c>
      <c r="G139" s="29" t="s">
        <v>279</v>
      </c>
      <c r="H139" s="38">
        <v>120</v>
      </c>
    </row>
    <row r="140" spans="1:8" x14ac:dyDescent="0.3">
      <c r="A140" s="2"/>
      <c r="B140" s="9" t="s">
        <v>165</v>
      </c>
    </row>
    <row r="142" spans="1:8" x14ac:dyDescent="0.3">
      <c r="A142" s="4">
        <v>33</v>
      </c>
      <c r="B142" s="103" t="s">
        <v>74</v>
      </c>
      <c r="C142" s="88" t="s">
        <v>153</v>
      </c>
      <c r="D142" s="88" t="s">
        <v>154</v>
      </c>
      <c r="E142" s="88" t="s">
        <v>155</v>
      </c>
      <c r="G142" s="71" t="s">
        <v>74</v>
      </c>
      <c r="H142" s="72"/>
    </row>
    <row r="143" spans="1:8" x14ac:dyDescent="0.3">
      <c r="B143" s="81" t="s">
        <v>139</v>
      </c>
      <c r="C143" s="98"/>
      <c r="D143" s="98"/>
      <c r="E143" s="98">
        <f>C143+D143</f>
        <v>0</v>
      </c>
      <c r="G143" s="16" t="s">
        <v>124</v>
      </c>
      <c r="H143" s="73"/>
    </row>
    <row r="144" spans="1:8" x14ac:dyDescent="0.3">
      <c r="B144" s="81" t="s">
        <v>140</v>
      </c>
      <c r="C144" s="98">
        <v>15.87</v>
      </c>
      <c r="D144" s="98">
        <v>0</v>
      </c>
      <c r="E144" s="98">
        <f t="shared" ref="E144:E145" si="14">C144+D144</f>
        <v>15.87</v>
      </c>
      <c r="G144" s="16" t="s">
        <v>125</v>
      </c>
      <c r="H144" s="73"/>
    </row>
    <row r="145" spans="1:8" x14ac:dyDescent="0.3">
      <c r="B145" s="81" t="s">
        <v>141</v>
      </c>
      <c r="C145" s="98">
        <v>22.34</v>
      </c>
      <c r="D145" s="98"/>
      <c r="E145" s="98">
        <f t="shared" si="14"/>
        <v>22.34</v>
      </c>
      <c r="G145" s="16" t="s">
        <v>126</v>
      </c>
      <c r="H145" s="73"/>
    </row>
    <row r="146" spans="1:8" x14ac:dyDescent="0.3">
      <c r="B146" s="93" t="s">
        <v>56</v>
      </c>
      <c r="C146" s="98">
        <f t="shared" ref="C146:D146" si="15">SUM(C143:C145)</f>
        <v>38.21</v>
      </c>
      <c r="D146" s="98">
        <f t="shared" si="15"/>
        <v>0</v>
      </c>
      <c r="E146" s="94">
        <f>SUM(E143:E145)</f>
        <v>38.21</v>
      </c>
      <c r="G146" s="17"/>
      <c r="H146" s="64">
        <v>80</v>
      </c>
    </row>
    <row r="147" spans="1:8" x14ac:dyDescent="0.3">
      <c r="B147" s="9" t="s">
        <v>244</v>
      </c>
    </row>
    <row r="149" spans="1:8" x14ac:dyDescent="0.3">
      <c r="A149" s="4">
        <v>34</v>
      </c>
      <c r="B149" s="102" t="s">
        <v>8</v>
      </c>
      <c r="C149" s="88" t="s">
        <v>153</v>
      </c>
      <c r="D149" s="88" t="s">
        <v>154</v>
      </c>
      <c r="E149" s="88" t="s">
        <v>155</v>
      </c>
      <c r="G149" s="78" t="s">
        <v>8</v>
      </c>
      <c r="H149" s="75"/>
    </row>
    <row r="150" spans="1:8" x14ac:dyDescent="0.3">
      <c r="B150" s="98" t="s">
        <v>127</v>
      </c>
      <c r="C150" s="98">
        <v>-19.75</v>
      </c>
      <c r="D150" s="98">
        <v>0</v>
      </c>
      <c r="E150" s="98">
        <f>C150+D150</f>
        <v>-19.75</v>
      </c>
      <c r="G150" s="79" t="s">
        <v>283</v>
      </c>
      <c r="H150" s="76"/>
    </row>
    <row r="151" spans="1:8" x14ac:dyDescent="0.3">
      <c r="B151" s="98" t="s">
        <v>146</v>
      </c>
      <c r="C151" s="98">
        <v>70.05</v>
      </c>
      <c r="D151" s="98">
        <v>0</v>
      </c>
      <c r="E151" s="98">
        <f t="shared" ref="E151:E153" si="16">C151+D151</f>
        <v>70.05</v>
      </c>
      <c r="G151" s="79" t="s">
        <v>282</v>
      </c>
      <c r="H151" s="76"/>
    </row>
    <row r="152" spans="1:8" x14ac:dyDescent="0.3">
      <c r="B152" s="98" t="s">
        <v>79</v>
      </c>
      <c r="C152" s="98">
        <v>40</v>
      </c>
      <c r="D152" s="98">
        <v>0</v>
      </c>
      <c r="E152" s="98">
        <f t="shared" si="16"/>
        <v>40</v>
      </c>
      <c r="G152" s="79"/>
      <c r="H152" s="76"/>
    </row>
    <row r="153" spans="1:8" x14ac:dyDescent="0.3">
      <c r="B153" s="99" t="s">
        <v>56</v>
      </c>
      <c r="C153" s="98">
        <f>SUM(C150:C152)</f>
        <v>90.3</v>
      </c>
      <c r="D153" s="98">
        <f>SUM(D150:D152)</f>
        <v>0</v>
      </c>
      <c r="E153" s="166">
        <f t="shared" si="16"/>
        <v>90.3</v>
      </c>
      <c r="G153" s="77" t="s">
        <v>284</v>
      </c>
      <c r="H153" s="64">
        <v>0</v>
      </c>
    </row>
    <row r="154" spans="1:8" x14ac:dyDescent="0.3">
      <c r="B154" s="9" t="s">
        <v>247</v>
      </c>
    </row>
    <row r="156" spans="1:8" x14ac:dyDescent="0.3">
      <c r="A156" s="7">
        <v>35</v>
      </c>
      <c r="B156" s="54" t="s">
        <v>75</v>
      </c>
      <c r="C156" s="124"/>
      <c r="D156" s="124"/>
      <c r="E156" s="126"/>
      <c r="G156" s="74" t="s">
        <v>166</v>
      </c>
      <c r="H156" s="125"/>
    </row>
    <row r="157" spans="1:8" x14ac:dyDescent="0.3">
      <c r="B157" s="36" t="s">
        <v>167</v>
      </c>
      <c r="C157" s="37"/>
      <c r="D157" s="37"/>
      <c r="E157" s="112"/>
      <c r="G157" s="77" t="s">
        <v>323</v>
      </c>
      <c r="H157" s="38">
        <v>50</v>
      </c>
    </row>
    <row r="158" spans="1:8" x14ac:dyDescent="0.3">
      <c r="B158" s="9" t="s">
        <v>165</v>
      </c>
    </row>
    <row r="160" spans="1:8" x14ac:dyDescent="0.3">
      <c r="A160" s="8">
        <v>36</v>
      </c>
      <c r="B160" s="101" t="s">
        <v>77</v>
      </c>
      <c r="C160" s="88" t="s">
        <v>153</v>
      </c>
      <c r="D160" s="88" t="s">
        <v>154</v>
      </c>
      <c r="E160" s="88" t="s">
        <v>155</v>
      </c>
      <c r="G160" s="74" t="s">
        <v>77</v>
      </c>
      <c r="H160" s="46"/>
    </row>
    <row r="161" spans="1:8" x14ac:dyDescent="0.3">
      <c r="B161" s="97" t="s">
        <v>78</v>
      </c>
      <c r="C161" s="98">
        <v>23.75</v>
      </c>
      <c r="D161" s="97"/>
      <c r="E161" s="98">
        <f>C161+D161</f>
        <v>23.75</v>
      </c>
      <c r="G161" s="47" t="s">
        <v>120</v>
      </c>
      <c r="H161" s="48"/>
    </row>
    <row r="162" spans="1:8" x14ac:dyDescent="0.3">
      <c r="B162" s="97" t="s">
        <v>145</v>
      </c>
      <c r="C162" s="98">
        <v>46</v>
      </c>
      <c r="D162" s="97"/>
      <c r="E162" s="98">
        <f t="shared" ref="E162" si="17">C162+D162</f>
        <v>46</v>
      </c>
      <c r="G162" s="47"/>
      <c r="H162" s="48"/>
    </row>
    <row r="163" spans="1:8" x14ac:dyDescent="0.3">
      <c r="B163" s="99" t="s">
        <v>63</v>
      </c>
      <c r="C163" s="98">
        <f>SUM(C161:C162)</f>
        <v>69.75</v>
      </c>
      <c r="D163" s="99"/>
      <c r="E163" s="99">
        <f t="shared" ref="E163" si="18">SUM(E161:E162)</f>
        <v>69.75</v>
      </c>
      <c r="G163" s="77" t="s">
        <v>287</v>
      </c>
      <c r="H163" s="38">
        <v>30</v>
      </c>
    </row>
    <row r="164" spans="1:8" x14ac:dyDescent="0.3">
      <c r="B164" s="9" t="s">
        <v>165</v>
      </c>
    </row>
    <row r="166" spans="1:8" ht="21.6" x14ac:dyDescent="0.3">
      <c r="A166" s="8">
        <v>37</v>
      </c>
      <c r="B166" s="96" t="s">
        <v>80</v>
      </c>
      <c r="C166" s="96" t="s">
        <v>113</v>
      </c>
      <c r="D166" s="96" t="s">
        <v>151</v>
      </c>
      <c r="E166" s="96" t="s">
        <v>157</v>
      </c>
      <c r="G166" s="54" t="s">
        <v>80</v>
      </c>
      <c r="H166" s="32"/>
    </row>
    <row r="167" spans="1:8" x14ac:dyDescent="0.3">
      <c r="B167" s="92" t="s">
        <v>144</v>
      </c>
      <c r="C167" s="95">
        <v>250</v>
      </c>
      <c r="D167" s="80"/>
      <c r="E167" s="80">
        <f>C167+D167</f>
        <v>250</v>
      </c>
      <c r="G167" s="33" t="s">
        <v>264</v>
      </c>
      <c r="H167" s="60"/>
    </row>
    <row r="168" spans="1:8" x14ac:dyDescent="0.3">
      <c r="B168" s="92" t="s">
        <v>143</v>
      </c>
      <c r="C168" s="95">
        <v>200</v>
      </c>
      <c r="D168" s="80"/>
      <c r="E168" s="80">
        <f t="shared" ref="E168:E171" si="19">C168+D168</f>
        <v>200</v>
      </c>
      <c r="G168" s="33" t="s">
        <v>174</v>
      </c>
      <c r="H168" s="35">
        <v>850</v>
      </c>
    </row>
    <row r="169" spans="1:8" x14ac:dyDescent="0.3">
      <c r="B169" s="92" t="s">
        <v>262</v>
      </c>
      <c r="C169" s="80">
        <v>120</v>
      </c>
      <c r="D169" s="80"/>
      <c r="E169" s="80">
        <f t="shared" si="19"/>
        <v>120</v>
      </c>
      <c r="G169" s="40" t="s">
        <v>119</v>
      </c>
      <c r="H169" s="35"/>
    </row>
    <row r="170" spans="1:8" x14ac:dyDescent="0.3">
      <c r="B170" s="92" t="s">
        <v>142</v>
      </c>
      <c r="C170" s="80">
        <v>200</v>
      </c>
      <c r="D170" s="80"/>
      <c r="E170" s="80">
        <f t="shared" si="19"/>
        <v>200</v>
      </c>
      <c r="G170" s="40" t="s">
        <v>216</v>
      </c>
      <c r="H170" s="35"/>
    </row>
    <row r="171" spans="1:8" x14ac:dyDescent="0.3">
      <c r="B171" s="92" t="s">
        <v>221</v>
      </c>
      <c r="C171" s="95">
        <v>50</v>
      </c>
      <c r="D171" s="80"/>
      <c r="E171" s="80">
        <f t="shared" si="19"/>
        <v>50</v>
      </c>
      <c r="G171" s="40" t="s">
        <v>217</v>
      </c>
      <c r="H171" s="35"/>
    </row>
    <row r="172" spans="1:8" x14ac:dyDescent="0.3">
      <c r="B172" s="93" t="s">
        <v>56</v>
      </c>
      <c r="C172" s="95">
        <f t="shared" ref="C172" si="20">SUM(C167:C171)</f>
        <v>820</v>
      </c>
      <c r="D172" s="95"/>
      <c r="E172" s="149">
        <f>SUM(E167:E171)</f>
        <v>820</v>
      </c>
      <c r="G172" s="40" t="s">
        <v>218</v>
      </c>
      <c r="H172" s="158"/>
    </row>
    <row r="173" spans="1:8" x14ac:dyDescent="0.3">
      <c r="B173" s="147" t="s">
        <v>263</v>
      </c>
      <c r="C173" s="151"/>
      <c r="D173" s="152"/>
      <c r="E173" s="153"/>
      <c r="G173" s="40" t="s">
        <v>219</v>
      </c>
      <c r="H173" s="158"/>
    </row>
    <row r="174" spans="1:8" x14ac:dyDescent="0.3">
      <c r="B174" s="40" t="s">
        <v>81</v>
      </c>
      <c r="C174" s="154"/>
      <c r="D174" s="150"/>
      <c r="E174" s="114"/>
      <c r="G174" s="40" t="s">
        <v>220</v>
      </c>
      <c r="H174" s="35"/>
    </row>
    <row r="175" spans="1:8" x14ac:dyDescent="0.3">
      <c r="B175" s="148" t="s">
        <v>82</v>
      </c>
      <c r="C175" s="155"/>
      <c r="D175" s="156"/>
      <c r="E175" s="157"/>
      <c r="F175" s="164" t="s">
        <v>138</v>
      </c>
      <c r="G175" s="148" t="s">
        <v>231</v>
      </c>
      <c r="H175" s="69"/>
    </row>
    <row r="176" spans="1:8" x14ac:dyDescent="0.3">
      <c r="B176" s="162" t="s">
        <v>261</v>
      </c>
    </row>
    <row r="177" spans="1:8" x14ac:dyDescent="0.3">
      <c r="B177" s="9"/>
    </row>
    <row r="178" spans="1:8" x14ac:dyDescent="0.3">
      <c r="A178" s="7">
        <v>38</v>
      </c>
      <c r="B178" s="96" t="s">
        <v>83</v>
      </c>
      <c r="C178" s="88" t="s">
        <v>153</v>
      </c>
      <c r="D178" s="88" t="s">
        <v>154</v>
      </c>
      <c r="E178" s="88" t="s">
        <v>155</v>
      </c>
      <c r="G178" s="74" t="s">
        <v>83</v>
      </c>
      <c r="H178" s="46"/>
    </row>
    <row r="179" spans="1:8" x14ac:dyDescent="0.3">
      <c r="B179" s="100" t="s">
        <v>233</v>
      </c>
      <c r="C179" s="97">
        <v>16.77</v>
      </c>
      <c r="D179" s="97"/>
      <c r="E179" s="98">
        <f>C179+D179</f>
        <v>16.77</v>
      </c>
      <c r="G179" s="47" t="s">
        <v>117</v>
      </c>
      <c r="H179" s="48"/>
    </row>
    <row r="180" spans="1:8" x14ac:dyDescent="0.3">
      <c r="B180" s="100" t="s">
        <v>234</v>
      </c>
      <c r="C180" s="97">
        <v>16.510000000000002</v>
      </c>
      <c r="D180" s="97"/>
      <c r="E180" s="98">
        <f>C180+D180</f>
        <v>16.510000000000002</v>
      </c>
      <c r="G180" s="47" t="s">
        <v>118</v>
      </c>
      <c r="H180" s="48"/>
    </row>
    <row r="181" spans="1:8" ht="15" thickBot="1" x14ac:dyDescent="0.35">
      <c r="B181" s="230" t="s">
        <v>235</v>
      </c>
      <c r="C181" s="231">
        <v>8.6999999999999993</v>
      </c>
      <c r="D181" s="231"/>
      <c r="E181" s="232">
        <f>C181+D181</f>
        <v>8.6999999999999993</v>
      </c>
      <c r="G181" s="77" t="s">
        <v>326</v>
      </c>
      <c r="H181" s="38">
        <v>150</v>
      </c>
    </row>
    <row r="182" spans="1:8" x14ac:dyDescent="0.3">
      <c r="B182" s="227" t="s">
        <v>224</v>
      </c>
      <c r="C182" s="228">
        <v>2043.69</v>
      </c>
      <c r="D182" s="228"/>
      <c r="E182" s="229">
        <f>C182+D182</f>
        <v>2043.69</v>
      </c>
    </row>
    <row r="183" spans="1:8" x14ac:dyDescent="0.3">
      <c r="B183" s="100" t="s">
        <v>226</v>
      </c>
      <c r="C183" s="97">
        <v>-408.74</v>
      </c>
      <c r="D183" s="97"/>
      <c r="E183" s="98">
        <f>C183+D183</f>
        <v>-408.74</v>
      </c>
    </row>
    <row r="184" spans="1:8" x14ac:dyDescent="0.3">
      <c r="B184" s="99" t="s">
        <v>56</v>
      </c>
      <c r="C184" s="97">
        <f>SUM(C179:C183)</f>
        <v>1676.93</v>
      </c>
      <c r="D184" s="97"/>
      <c r="E184" s="99">
        <f>SUM(E179:E183)</f>
        <v>1676.93</v>
      </c>
    </row>
    <row r="186" spans="1:8" x14ac:dyDescent="0.3">
      <c r="A186" s="7">
        <v>39</v>
      </c>
      <c r="B186" s="96" t="s">
        <v>28</v>
      </c>
      <c r="G186" s="243" t="s">
        <v>324</v>
      </c>
      <c r="H186" s="38">
        <v>425</v>
      </c>
    </row>
    <row r="187" spans="1:8" x14ac:dyDescent="0.3">
      <c r="C187" s="1"/>
    </row>
    <row r="188" spans="1:8" x14ac:dyDescent="0.3">
      <c r="B188" s="162" t="s">
        <v>232</v>
      </c>
    </row>
    <row r="189" spans="1:8" x14ac:dyDescent="0.3">
      <c r="A189" s="7">
        <v>41</v>
      </c>
      <c r="B189" s="23" t="s">
        <v>84</v>
      </c>
      <c r="C189" s="88" t="s">
        <v>153</v>
      </c>
      <c r="D189" s="88" t="s">
        <v>154</v>
      </c>
      <c r="E189" s="88" t="s">
        <v>155</v>
      </c>
      <c r="G189" s="54" t="s">
        <v>84</v>
      </c>
      <c r="H189" s="65"/>
    </row>
    <row r="190" spans="1:8" ht="21.6" x14ac:dyDescent="0.3">
      <c r="A190" s="4"/>
      <c r="B190" s="163" t="s">
        <v>304</v>
      </c>
      <c r="C190" s="21">
        <v>1498.5</v>
      </c>
      <c r="D190" s="88"/>
      <c r="E190" s="21">
        <f t="shared" ref="E190:E195" si="21">C190+D190</f>
        <v>1498.5</v>
      </c>
      <c r="G190" s="216"/>
      <c r="H190" s="34"/>
    </row>
    <row r="191" spans="1:8" x14ac:dyDescent="0.3">
      <c r="B191" s="165" t="s">
        <v>201</v>
      </c>
      <c r="C191" s="21">
        <v>6.45</v>
      </c>
      <c r="D191" s="113"/>
      <c r="E191" s="21">
        <f t="shared" si="21"/>
        <v>6.45</v>
      </c>
      <c r="G191" s="216"/>
      <c r="H191" s="34"/>
    </row>
    <row r="192" spans="1:8" x14ac:dyDescent="0.3">
      <c r="B192" s="165" t="s">
        <v>202</v>
      </c>
      <c r="C192" s="21">
        <v>43.45</v>
      </c>
      <c r="D192" s="113"/>
      <c r="E192" s="21">
        <f t="shared" si="21"/>
        <v>43.45</v>
      </c>
      <c r="G192" s="33"/>
      <c r="H192" s="35"/>
    </row>
    <row r="193" spans="1:8" x14ac:dyDescent="0.3">
      <c r="B193" s="163" t="s">
        <v>223</v>
      </c>
      <c r="C193" s="21">
        <v>276.2</v>
      </c>
      <c r="D193" s="21"/>
      <c r="E193" s="21">
        <f t="shared" si="21"/>
        <v>276.2</v>
      </c>
      <c r="G193" s="33"/>
      <c r="H193" s="34"/>
    </row>
    <row r="194" spans="1:8" ht="15" thickBot="1" x14ac:dyDescent="0.35">
      <c r="B194" s="233" t="s">
        <v>201</v>
      </c>
      <c r="C194" s="234">
        <v>36</v>
      </c>
      <c r="D194" s="234"/>
      <c r="E194" s="234">
        <f t="shared" si="21"/>
        <v>36</v>
      </c>
      <c r="G194" s="33"/>
      <c r="H194" s="34"/>
    </row>
    <row r="195" spans="1:8" x14ac:dyDescent="0.3">
      <c r="B195" s="197" t="s">
        <v>222</v>
      </c>
      <c r="C195" s="200">
        <v>-220.96</v>
      </c>
      <c r="D195" s="200"/>
      <c r="E195" s="200">
        <f t="shared" si="21"/>
        <v>-220.96</v>
      </c>
      <c r="G195" s="33"/>
      <c r="H195" s="34"/>
    </row>
    <row r="196" spans="1:8" x14ac:dyDescent="0.3">
      <c r="B196" s="52" t="s">
        <v>56</v>
      </c>
      <c r="C196" s="21">
        <f>SUM(C190:C195)</f>
        <v>1639.64</v>
      </c>
      <c r="D196" s="21"/>
      <c r="E196" s="84">
        <f>SUM(E190:E195)</f>
        <v>1639.64</v>
      </c>
      <c r="G196" s="77" t="s">
        <v>325</v>
      </c>
      <c r="H196" s="38">
        <v>125</v>
      </c>
    </row>
    <row r="197" spans="1:8" x14ac:dyDescent="0.3">
      <c r="B197" s="162" t="s">
        <v>261</v>
      </c>
      <c r="C197" s="1"/>
      <c r="E197" s="1"/>
    </row>
    <row r="198" spans="1:8" x14ac:dyDescent="0.3">
      <c r="B198" s="162"/>
    </row>
    <row r="199" spans="1:8" x14ac:dyDescent="0.3">
      <c r="A199" s="7">
        <v>43</v>
      </c>
      <c r="B199" s="45" t="s">
        <v>85</v>
      </c>
      <c r="C199" s="170"/>
      <c r="D199" s="170"/>
      <c r="E199" s="106"/>
      <c r="F199" s="6"/>
      <c r="G199" s="74" t="s">
        <v>86</v>
      </c>
      <c r="H199" s="46"/>
    </row>
    <row r="200" spans="1:8" x14ac:dyDescent="0.3">
      <c r="B200" s="25" t="s">
        <v>176</v>
      </c>
      <c r="C200" s="26"/>
      <c r="D200" s="26"/>
      <c r="E200" s="108"/>
      <c r="F200" s="6"/>
      <c r="G200" s="109"/>
      <c r="H200" s="48"/>
    </row>
    <row r="201" spans="1:8" x14ac:dyDescent="0.3">
      <c r="B201" s="25" t="s">
        <v>175</v>
      </c>
      <c r="C201" s="26"/>
      <c r="D201" s="26"/>
      <c r="E201" s="48"/>
      <c r="F201" s="6"/>
      <c r="G201" s="25" t="s">
        <v>87</v>
      </c>
      <c r="H201" s="48"/>
    </row>
    <row r="202" spans="1:8" x14ac:dyDescent="0.3">
      <c r="B202" s="25" t="s">
        <v>177</v>
      </c>
      <c r="C202" s="26"/>
      <c r="D202" s="26"/>
      <c r="E202" s="107"/>
      <c r="F202" s="6"/>
      <c r="G202" s="47" t="s">
        <v>88</v>
      </c>
      <c r="H202" s="48"/>
    </row>
    <row r="203" spans="1:8" x14ac:dyDescent="0.3">
      <c r="B203" s="29" t="s">
        <v>179</v>
      </c>
      <c r="C203" s="30"/>
      <c r="D203" s="30"/>
      <c r="E203" s="110">
        <v>36</v>
      </c>
      <c r="F203" s="6"/>
      <c r="G203" s="77" t="s">
        <v>116</v>
      </c>
      <c r="H203" s="38">
        <v>36</v>
      </c>
    </row>
    <row r="204" spans="1:8" x14ac:dyDescent="0.3">
      <c r="B204" s="162" t="s">
        <v>178</v>
      </c>
      <c r="C204" s="162"/>
      <c r="D204" s="162"/>
    </row>
    <row r="206" spans="1:8" x14ac:dyDescent="0.3">
      <c r="A206" s="7">
        <v>44</v>
      </c>
      <c r="B206" s="45" t="s">
        <v>238</v>
      </c>
      <c r="C206" s="88" t="s">
        <v>153</v>
      </c>
      <c r="D206" s="88" t="s">
        <v>154</v>
      </c>
      <c r="E206" s="88" t="s">
        <v>155</v>
      </c>
      <c r="G206" s="54" t="s">
        <v>89</v>
      </c>
      <c r="H206" s="65"/>
    </row>
    <row r="207" spans="1:8" ht="21.6" x14ac:dyDescent="0.3">
      <c r="A207" s="7"/>
      <c r="B207" s="163" t="s">
        <v>227</v>
      </c>
      <c r="C207" s="21">
        <v>19.75</v>
      </c>
      <c r="D207" s="21"/>
      <c r="E207" s="21">
        <f>C207+D207</f>
        <v>19.75</v>
      </c>
      <c r="G207" s="33"/>
      <c r="H207" s="34"/>
    </row>
    <row r="208" spans="1:8" ht="21.6" x14ac:dyDescent="0.3">
      <c r="B208" s="163" t="s">
        <v>228</v>
      </c>
      <c r="C208" s="21">
        <v>130.5</v>
      </c>
      <c r="D208" s="21"/>
      <c r="E208" s="21">
        <f>C208+D208</f>
        <v>130.5</v>
      </c>
      <c r="G208" s="33"/>
      <c r="H208" s="34"/>
    </row>
    <row r="209" spans="1:8" ht="21.6" x14ac:dyDescent="0.3">
      <c r="B209" s="198" t="s">
        <v>237</v>
      </c>
      <c r="C209" s="199">
        <v>336.96</v>
      </c>
      <c r="D209" s="199"/>
      <c r="E209" s="199">
        <f>C209+D209</f>
        <v>336.96</v>
      </c>
      <c r="G209" s="33"/>
      <c r="H209" s="34"/>
    </row>
    <row r="210" spans="1:8" x14ac:dyDescent="0.3">
      <c r="B210" s="203" t="s">
        <v>56</v>
      </c>
      <c r="C210" s="21">
        <f>SUM(C207:C209)</f>
        <v>487.21</v>
      </c>
      <c r="D210" s="21">
        <f t="shared" ref="D210:E210" si="22">SUM(D207:D209)</f>
        <v>0</v>
      </c>
      <c r="E210" s="121">
        <f t="shared" si="22"/>
        <v>487.21</v>
      </c>
      <c r="G210" s="36" t="s">
        <v>285</v>
      </c>
      <c r="H210" s="38">
        <v>485</v>
      </c>
    </row>
    <row r="212" spans="1:8" x14ac:dyDescent="0.3">
      <c r="B212" s="198" t="s">
        <v>243</v>
      </c>
      <c r="C212" s="201"/>
    </row>
    <row r="213" spans="1:8" x14ac:dyDescent="0.3">
      <c r="B213" s="198" t="s">
        <v>239</v>
      </c>
      <c r="C213" s="199">
        <v>71.28</v>
      </c>
    </row>
    <row r="214" spans="1:8" x14ac:dyDescent="0.3">
      <c r="B214" s="202" t="s">
        <v>240</v>
      </c>
      <c r="C214" s="204">
        <v>84.24</v>
      </c>
    </row>
    <row r="215" spans="1:8" x14ac:dyDescent="0.3">
      <c r="B215" s="202" t="s">
        <v>236</v>
      </c>
      <c r="C215" s="204">
        <v>71.28</v>
      </c>
    </row>
    <row r="216" spans="1:8" x14ac:dyDescent="0.3">
      <c r="B216" s="202" t="s">
        <v>241</v>
      </c>
      <c r="C216" s="204">
        <v>64.8</v>
      </c>
    </row>
    <row r="217" spans="1:8" x14ac:dyDescent="0.3">
      <c r="B217" s="197" t="s">
        <v>242</v>
      </c>
      <c r="C217" s="200">
        <v>45.36</v>
      </c>
    </row>
    <row r="218" spans="1:8" x14ac:dyDescent="0.3">
      <c r="B218" s="203" t="s">
        <v>56</v>
      </c>
      <c r="C218" s="21">
        <f>SUM(C213:C217)</f>
        <v>336.96</v>
      </c>
      <c r="D218" s="1"/>
    </row>
    <row r="219" spans="1:8" x14ac:dyDescent="0.3">
      <c r="B219" s="162" t="s">
        <v>229</v>
      </c>
    </row>
    <row r="220" spans="1:8" x14ac:dyDescent="0.3">
      <c r="B220" s="162"/>
    </row>
    <row r="221" spans="1:8" x14ac:dyDescent="0.3">
      <c r="A221" s="4">
        <v>45</v>
      </c>
      <c r="B221" s="45" t="s">
        <v>214</v>
      </c>
      <c r="C221" s="222"/>
      <c r="D221" s="222"/>
      <c r="E221" s="223"/>
      <c r="G221" s="54" t="s">
        <v>90</v>
      </c>
      <c r="H221" s="65"/>
    </row>
    <row r="222" spans="1:8" x14ac:dyDescent="0.3">
      <c r="B222" s="25" t="s">
        <v>177</v>
      </c>
      <c r="C222" s="15"/>
      <c r="D222" s="15"/>
      <c r="E222" s="62"/>
      <c r="G222" s="33"/>
      <c r="H222" s="34"/>
    </row>
    <row r="223" spans="1:8" x14ac:dyDescent="0.3">
      <c r="B223" s="25" t="s">
        <v>203</v>
      </c>
      <c r="C223" s="15"/>
      <c r="D223" s="15"/>
      <c r="E223" s="62"/>
      <c r="G223" s="33"/>
      <c r="H223" s="35"/>
    </row>
    <row r="224" spans="1:8" x14ac:dyDescent="0.3">
      <c r="B224" s="25" t="s">
        <v>204</v>
      </c>
      <c r="C224" s="15"/>
      <c r="D224" s="15"/>
      <c r="E224" s="62"/>
      <c r="G224" s="33" t="s">
        <v>212</v>
      </c>
      <c r="H224" s="35"/>
    </row>
    <row r="225" spans="1:8" x14ac:dyDescent="0.3">
      <c r="B225" s="29" t="s">
        <v>215</v>
      </c>
      <c r="C225" s="123"/>
      <c r="D225" s="123"/>
      <c r="E225" s="63"/>
      <c r="G225" s="36" t="s">
        <v>286</v>
      </c>
      <c r="H225" s="38">
        <v>150</v>
      </c>
    </row>
    <row r="227" spans="1:8" ht="31.8" x14ac:dyDescent="0.3">
      <c r="B227" s="220" t="s">
        <v>211</v>
      </c>
      <c r="C227" s="221"/>
      <c r="E227" s="191" t="s">
        <v>213</v>
      </c>
      <c r="F227" s="92" t="s">
        <v>207</v>
      </c>
    </row>
    <row r="228" spans="1:8" x14ac:dyDescent="0.3">
      <c r="B228" s="70" t="s">
        <v>210</v>
      </c>
      <c r="C228" s="65"/>
      <c r="E228" s="219"/>
      <c r="F228" s="219">
        <v>0</v>
      </c>
    </row>
    <row r="229" spans="1:8" x14ac:dyDescent="0.3">
      <c r="B229" s="33" t="s">
        <v>208</v>
      </c>
      <c r="C229" s="34"/>
      <c r="E229" s="80">
        <v>239.78</v>
      </c>
      <c r="F229" s="80">
        <f t="shared" ref="F229:F234" si="23">F228+E229</f>
        <v>239.78</v>
      </c>
    </row>
    <row r="230" spans="1:8" x14ac:dyDescent="0.3">
      <c r="B230" s="33" t="s">
        <v>205</v>
      </c>
      <c r="C230" s="34"/>
      <c r="E230" s="94">
        <v>-135.16999999999999</v>
      </c>
      <c r="F230" s="80">
        <f t="shared" si="23"/>
        <v>104.61000000000001</v>
      </c>
    </row>
    <row r="231" spans="1:8" x14ac:dyDescent="0.3">
      <c r="B231" s="33" t="s">
        <v>209</v>
      </c>
      <c r="C231" s="34"/>
      <c r="E231" s="80">
        <v>61.39</v>
      </c>
      <c r="F231" s="80">
        <f t="shared" si="23"/>
        <v>166</v>
      </c>
    </row>
    <row r="232" spans="1:8" x14ac:dyDescent="0.3">
      <c r="B232" s="33" t="s">
        <v>206</v>
      </c>
      <c r="C232" s="34"/>
      <c r="E232" s="94">
        <v>-167.66</v>
      </c>
      <c r="F232" s="80">
        <f t="shared" si="23"/>
        <v>-1.6599999999999966</v>
      </c>
    </row>
    <row r="233" spans="1:8" x14ac:dyDescent="0.3">
      <c r="B233" s="33" t="s">
        <v>293</v>
      </c>
      <c r="C233" s="34"/>
      <c r="E233" s="80">
        <v>33.200000000000003</v>
      </c>
      <c r="F233" s="80">
        <f t="shared" si="23"/>
        <v>31.540000000000006</v>
      </c>
    </row>
    <row r="234" spans="1:8" x14ac:dyDescent="0.3">
      <c r="B234" s="208" t="s">
        <v>295</v>
      </c>
      <c r="C234" s="34"/>
      <c r="E234" s="94">
        <v>-32.369999999999997</v>
      </c>
      <c r="F234" s="210">
        <f t="shared" si="23"/>
        <v>-0.82999999999999119</v>
      </c>
    </row>
    <row r="235" spans="1:8" x14ac:dyDescent="0.3">
      <c r="B235" s="33"/>
      <c r="C235" s="34"/>
      <c r="E235" s="206"/>
      <c r="F235" s="80"/>
    </row>
    <row r="236" spans="1:8" x14ac:dyDescent="0.3">
      <c r="B236" s="208" t="s">
        <v>245</v>
      </c>
      <c r="C236" s="34"/>
      <c r="E236" s="209">
        <f>E229+E231+E233</f>
        <v>334.37</v>
      </c>
      <c r="F236" s="80"/>
    </row>
    <row r="237" spans="1:8" x14ac:dyDescent="0.3">
      <c r="B237" s="212" t="s">
        <v>246</v>
      </c>
      <c r="C237" s="69"/>
      <c r="E237" s="211">
        <f>E230+E232+E234</f>
        <v>-335.2</v>
      </c>
      <c r="F237" s="80"/>
    </row>
    <row r="238" spans="1:8" x14ac:dyDescent="0.3">
      <c r="B238" s="162" t="s">
        <v>294</v>
      </c>
    </row>
    <row r="239" spans="1:8" x14ac:dyDescent="0.3">
      <c r="C239" s="207"/>
    </row>
    <row r="240" spans="1:8" ht="21.6" x14ac:dyDescent="0.3">
      <c r="A240" s="8">
        <v>46</v>
      </c>
      <c r="B240" s="169" t="s">
        <v>91</v>
      </c>
      <c r="C240" s="96" t="s">
        <v>113</v>
      </c>
      <c r="D240" s="96" t="s">
        <v>151</v>
      </c>
      <c r="E240" s="96" t="s">
        <v>157</v>
      </c>
      <c r="G240" s="54" t="s">
        <v>91</v>
      </c>
      <c r="H240" s="65"/>
    </row>
    <row r="241" spans="1:8" x14ac:dyDescent="0.3">
      <c r="B241" s="33" t="s">
        <v>76</v>
      </c>
      <c r="C241" s="92"/>
      <c r="D241" s="92"/>
      <c r="E241" s="167" t="s">
        <v>159</v>
      </c>
      <c r="G241" s="33" t="s">
        <v>181</v>
      </c>
      <c r="H241" s="34"/>
    </row>
    <row r="242" spans="1:8" x14ac:dyDescent="0.3">
      <c r="B242" s="33" t="s">
        <v>92</v>
      </c>
      <c r="C242" s="92"/>
      <c r="D242" s="92"/>
      <c r="E242" s="167" t="s">
        <v>159</v>
      </c>
      <c r="G242" s="33" t="s">
        <v>327</v>
      </c>
      <c r="H242" s="34"/>
    </row>
    <row r="243" spans="1:8" x14ac:dyDescent="0.3">
      <c r="B243" s="33" t="s">
        <v>93</v>
      </c>
      <c r="C243" s="168">
        <v>35</v>
      </c>
      <c r="D243" s="168">
        <v>0</v>
      </c>
      <c r="E243" s="168">
        <f>SUM(C243:D243)</f>
        <v>35</v>
      </c>
      <c r="G243" s="33"/>
      <c r="H243" s="34"/>
    </row>
    <row r="244" spans="1:8" x14ac:dyDescent="0.3">
      <c r="B244" s="111" t="s">
        <v>56</v>
      </c>
      <c r="C244" s="168">
        <f t="shared" ref="C244:D244" si="24">SUM(C241:C243)</f>
        <v>35</v>
      </c>
      <c r="D244" s="168">
        <f t="shared" si="24"/>
        <v>0</v>
      </c>
      <c r="E244" s="105">
        <f>SUM(E241:E243)</f>
        <v>35</v>
      </c>
      <c r="G244" s="77" t="s">
        <v>323</v>
      </c>
      <c r="H244" s="38">
        <v>50</v>
      </c>
    </row>
    <row r="245" spans="1:8" x14ac:dyDescent="0.3">
      <c r="B245" s="162" t="s">
        <v>182</v>
      </c>
    </row>
    <row r="246" spans="1:8" x14ac:dyDescent="0.3">
      <c r="B246" s="162"/>
    </row>
    <row r="247" spans="1:8" x14ac:dyDescent="0.3">
      <c r="B247" s="54" t="s">
        <v>316</v>
      </c>
      <c r="C247" s="237"/>
      <c r="D247" s="237"/>
      <c r="E247" s="238"/>
    </row>
    <row r="248" spans="1:8" x14ac:dyDescent="0.3">
      <c r="B248" s="241" t="s">
        <v>311</v>
      </c>
      <c r="C248" s="239"/>
      <c r="D248" s="239"/>
      <c r="E248" s="240"/>
    </row>
    <row r="249" spans="1:8" x14ac:dyDescent="0.3">
      <c r="A249" s="8">
        <v>47</v>
      </c>
      <c r="B249" s="70" t="s">
        <v>313</v>
      </c>
      <c r="C249" s="184"/>
      <c r="D249" s="223"/>
      <c r="E249" s="168">
        <v>148</v>
      </c>
    </row>
    <row r="250" spans="1:8" x14ac:dyDescent="0.3">
      <c r="A250" s="8">
        <v>48</v>
      </c>
      <c r="B250" s="33" t="s">
        <v>314</v>
      </c>
      <c r="C250" s="15"/>
      <c r="D250" s="62"/>
      <c r="E250" s="168">
        <v>28.6</v>
      </c>
    </row>
    <row r="251" spans="1:8" x14ac:dyDescent="0.3">
      <c r="A251" s="8">
        <v>49</v>
      </c>
      <c r="B251" s="36" t="s">
        <v>315</v>
      </c>
      <c r="C251" s="123"/>
      <c r="D251" s="63"/>
      <c r="E251" s="168">
        <v>24.47</v>
      </c>
    </row>
    <row r="252" spans="1:8" x14ac:dyDescent="0.3">
      <c r="B252" s="236"/>
    </row>
  </sheetData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73ACD-AD58-467F-AEDB-A1F34A1C0A44}">
  <sheetPr>
    <tabColor theme="3"/>
  </sheetPr>
  <dimension ref="A1:AKZ473"/>
  <sheetViews>
    <sheetView tabSelected="1" zoomScale="87" zoomScaleNormal="87" workbookViewId="0">
      <pane xSplit="2" ySplit="3" topLeftCell="C40" activePane="bottomRight" state="frozen"/>
      <selection activeCell="G28" sqref="G28"/>
      <selection pane="topRight" activeCell="G28" sqref="G28"/>
      <selection pane="bottomLeft" activeCell="G28" sqref="G28"/>
      <selection pane="bottomRight" activeCell="X69" sqref="X69:Y112"/>
    </sheetView>
  </sheetViews>
  <sheetFormatPr defaultRowHeight="14.4" x14ac:dyDescent="0.3"/>
  <cols>
    <col min="1" max="1" width="7.6640625" style="131" customWidth="1"/>
    <col min="2" max="2" width="39.6640625" style="131" bestFit="1" customWidth="1"/>
    <col min="3" max="4" width="13.77734375" style="134" customWidth="1"/>
    <col min="5" max="6" width="13.77734375" style="134" hidden="1" customWidth="1"/>
    <col min="7" max="8" width="13.77734375" style="134" customWidth="1"/>
    <col min="9" max="10" width="13.77734375" style="131" hidden="1" customWidth="1"/>
    <col min="11" max="11" width="13.77734375" style="131" customWidth="1"/>
    <col min="12" max="13" width="13.77734375" style="131" hidden="1" customWidth="1"/>
    <col min="14" max="14" width="13.77734375" style="131" customWidth="1"/>
    <col min="15" max="16" width="13.77734375" style="131" hidden="1" customWidth="1"/>
    <col min="17" max="20" width="13.77734375" style="131" customWidth="1"/>
    <col min="21" max="21" width="9.5546875" style="131" bestFit="1" customWidth="1"/>
    <col min="22" max="16384" width="8.88671875" style="131"/>
  </cols>
  <sheetData>
    <row r="1" spans="1:988" s="130" customFormat="1" x14ac:dyDescent="0.3">
      <c r="A1" s="127"/>
      <c r="B1" s="128" t="s">
        <v>168</v>
      </c>
      <c r="C1" s="129" t="s">
        <v>169</v>
      </c>
      <c r="D1" s="129"/>
      <c r="E1" s="129" t="s">
        <v>184</v>
      </c>
      <c r="F1" s="129"/>
      <c r="G1" s="129" t="s">
        <v>184</v>
      </c>
      <c r="H1" s="129"/>
      <c r="I1" s="129"/>
      <c r="J1" s="129"/>
      <c r="K1" s="129" t="s">
        <v>190</v>
      </c>
      <c r="L1" s="129"/>
      <c r="M1" s="129"/>
      <c r="N1" s="129"/>
      <c r="O1" s="129"/>
      <c r="P1" s="129"/>
      <c r="Q1" s="129" t="s">
        <v>183</v>
      </c>
      <c r="R1" s="129"/>
      <c r="S1" s="129" t="s">
        <v>188</v>
      </c>
      <c r="T1" s="129"/>
      <c r="AKU1" s="131"/>
      <c r="AKV1" s="131"/>
      <c r="AKW1" s="131"/>
      <c r="AKX1" s="131"/>
      <c r="AKY1" s="131"/>
      <c r="AKZ1" s="131"/>
    </row>
    <row r="2" spans="1:988" x14ac:dyDescent="0.3">
      <c r="A2" s="132" t="s">
        <v>35</v>
      </c>
      <c r="B2" s="133" t="s">
        <v>36</v>
      </c>
      <c r="C2" s="159"/>
      <c r="D2" s="159"/>
      <c r="E2" s="159"/>
      <c r="F2" s="159"/>
      <c r="G2" s="159"/>
      <c r="H2" s="159"/>
      <c r="P2" s="217">
        <f>P28+P31</f>
        <v>782.34000000000015</v>
      </c>
      <c r="Q2" s="159"/>
      <c r="R2" s="159"/>
      <c r="S2" s="159"/>
      <c r="T2" s="129"/>
    </row>
    <row r="3" spans="1:988" x14ac:dyDescent="0.3">
      <c r="A3" s="135" t="s">
        <v>37</v>
      </c>
      <c r="B3" s="135" t="s">
        <v>38</v>
      </c>
      <c r="C3" s="160" t="s">
        <v>39</v>
      </c>
      <c r="D3" s="161" t="s">
        <v>40</v>
      </c>
      <c r="E3" s="172" t="s">
        <v>39</v>
      </c>
      <c r="F3" s="173" t="s">
        <v>40</v>
      </c>
      <c r="G3" s="160" t="s">
        <v>39</v>
      </c>
      <c r="H3" s="161" t="s">
        <v>40</v>
      </c>
      <c r="I3" s="136" t="s">
        <v>39</v>
      </c>
      <c r="J3" s="136" t="s">
        <v>39</v>
      </c>
      <c r="K3" s="136" t="s">
        <v>39</v>
      </c>
      <c r="L3" s="136" t="s">
        <v>40</v>
      </c>
      <c r="M3" s="136" t="s">
        <v>40</v>
      </c>
      <c r="N3" s="136" t="s">
        <v>40</v>
      </c>
      <c r="O3" s="136"/>
      <c r="P3" s="136"/>
      <c r="Q3" s="160" t="s">
        <v>39</v>
      </c>
      <c r="R3" s="161" t="s">
        <v>40</v>
      </c>
      <c r="S3" s="160" t="s">
        <v>39</v>
      </c>
      <c r="T3" s="160" t="s">
        <v>40</v>
      </c>
    </row>
    <row r="4" spans="1:988" x14ac:dyDescent="0.3">
      <c r="A4" s="135">
        <v>1</v>
      </c>
      <c r="B4" s="135" t="s">
        <v>41</v>
      </c>
      <c r="C4" s="136"/>
      <c r="D4" s="136"/>
      <c r="E4" s="183">
        <v>543.41999999999996</v>
      </c>
      <c r="F4" s="172"/>
      <c r="G4" s="174">
        <v>543.41999999999996</v>
      </c>
      <c r="H4" s="172"/>
      <c r="I4" s="136"/>
      <c r="J4" s="136"/>
      <c r="K4" s="136"/>
      <c r="L4" s="136"/>
      <c r="M4" s="136"/>
      <c r="N4" s="136"/>
      <c r="O4" s="136"/>
      <c r="P4" s="136"/>
      <c r="Q4" s="176">
        <v>1370.56</v>
      </c>
      <c r="R4" s="176"/>
      <c r="S4" s="136"/>
      <c r="T4" s="136"/>
    </row>
    <row r="5" spans="1:988" x14ac:dyDescent="0.3">
      <c r="A5" s="135">
        <v>2</v>
      </c>
      <c r="B5" s="135" t="s">
        <v>42</v>
      </c>
      <c r="C5" s="136"/>
      <c r="D5" s="136"/>
      <c r="E5" s="183">
        <v>9315.1</v>
      </c>
      <c r="F5" s="172"/>
      <c r="G5" s="174">
        <v>9315.1</v>
      </c>
      <c r="H5" s="174"/>
      <c r="I5" s="136"/>
      <c r="J5" s="136"/>
      <c r="K5" s="136"/>
      <c r="L5" s="136"/>
      <c r="M5" s="136"/>
      <c r="N5" s="136"/>
      <c r="O5" s="136"/>
      <c r="P5" s="136"/>
      <c r="Q5" s="176">
        <v>5825.61</v>
      </c>
      <c r="R5" s="176"/>
      <c r="S5" s="136"/>
      <c r="T5" s="136"/>
    </row>
    <row r="6" spans="1:988" x14ac:dyDescent="0.3">
      <c r="A6" s="135">
        <v>3</v>
      </c>
      <c r="B6" s="135" t="s">
        <v>43</v>
      </c>
      <c r="C6" s="136"/>
      <c r="D6" s="136"/>
      <c r="E6" s="174"/>
      <c r="F6" s="172"/>
      <c r="G6" s="174" t="s">
        <v>189</v>
      </c>
      <c r="H6" s="174">
        <v>9215.7000000000007</v>
      </c>
      <c r="I6" s="136"/>
      <c r="J6" s="136"/>
      <c r="K6" s="136"/>
      <c r="L6" s="136"/>
      <c r="M6" s="136"/>
      <c r="N6" s="136"/>
      <c r="O6" s="136"/>
      <c r="P6" s="136"/>
      <c r="Q6" s="176"/>
      <c r="R6" s="176">
        <f>H6</f>
        <v>9215.7000000000007</v>
      </c>
      <c r="S6" s="136"/>
      <c r="T6" s="136"/>
      <c r="U6" s="217"/>
    </row>
    <row r="7" spans="1:988" x14ac:dyDescent="0.3">
      <c r="A7" s="135">
        <v>4</v>
      </c>
      <c r="B7" s="135" t="s">
        <v>44</v>
      </c>
      <c r="C7" s="136"/>
      <c r="D7" s="136"/>
      <c r="E7" s="174"/>
      <c r="F7" s="172"/>
      <c r="G7" s="174"/>
      <c r="H7" s="174">
        <v>175.78</v>
      </c>
      <c r="I7" s="136"/>
      <c r="J7" s="136"/>
      <c r="K7" s="136"/>
      <c r="L7" s="136"/>
      <c r="M7" s="136"/>
      <c r="N7" s="136"/>
      <c r="O7" s="136"/>
      <c r="P7" s="136"/>
      <c r="Q7" s="176"/>
      <c r="R7" s="176"/>
      <c r="S7" s="136"/>
      <c r="T7" s="136"/>
    </row>
    <row r="8" spans="1:988" x14ac:dyDescent="0.3">
      <c r="A8" s="135">
        <v>5</v>
      </c>
      <c r="B8" s="135" t="s">
        <v>45</v>
      </c>
      <c r="C8" s="136"/>
      <c r="D8" s="136"/>
      <c r="E8" s="174"/>
      <c r="F8" s="172"/>
      <c r="G8" s="174"/>
      <c r="H8" s="174">
        <v>1368.5</v>
      </c>
      <c r="I8" s="136"/>
      <c r="J8" s="136"/>
      <c r="K8" s="136"/>
      <c r="L8" s="136"/>
      <c r="M8" s="136"/>
      <c r="N8" s="136"/>
      <c r="O8" s="136"/>
      <c r="P8" s="136"/>
      <c r="Q8" s="176"/>
      <c r="R8" s="176">
        <f>H8-N53+K53</f>
        <v>76.360000000000127</v>
      </c>
      <c r="S8" s="136"/>
      <c r="T8" s="136"/>
    </row>
    <row r="9" spans="1:988" x14ac:dyDescent="0.3">
      <c r="A9" s="135">
        <v>6</v>
      </c>
      <c r="B9" s="135" t="s">
        <v>46</v>
      </c>
      <c r="C9" s="136"/>
      <c r="D9" s="136"/>
      <c r="E9" s="174"/>
      <c r="F9" s="172"/>
      <c r="G9" s="174"/>
      <c r="H9" s="174"/>
      <c r="I9" s="136"/>
      <c r="J9" s="136"/>
      <c r="K9" s="136"/>
      <c r="L9" s="136"/>
      <c r="M9" s="136"/>
      <c r="N9" s="136"/>
      <c r="O9" s="136"/>
      <c r="P9" s="136"/>
      <c r="Q9" s="176">
        <f>-1*K69</f>
        <v>1072.4300000000021</v>
      </c>
      <c r="R9" s="176"/>
      <c r="S9" s="136"/>
      <c r="T9" s="136"/>
    </row>
    <row r="10" spans="1:988" x14ac:dyDescent="0.3">
      <c r="A10" s="135">
        <v>7</v>
      </c>
      <c r="B10" s="135" t="s">
        <v>298</v>
      </c>
      <c r="C10" s="136"/>
      <c r="D10" s="136"/>
      <c r="E10" s="174"/>
      <c r="F10" s="172"/>
      <c r="G10" s="174">
        <v>1</v>
      </c>
      <c r="H10" s="174"/>
      <c r="I10" s="136"/>
      <c r="J10" s="136"/>
      <c r="K10" s="136"/>
      <c r="L10" s="136"/>
      <c r="M10" s="136"/>
      <c r="N10" s="136"/>
      <c r="O10" s="136"/>
      <c r="P10" s="136"/>
      <c r="Q10" s="176">
        <v>149</v>
      </c>
      <c r="R10" s="176"/>
      <c r="S10" s="136"/>
      <c r="T10" s="136"/>
    </row>
    <row r="11" spans="1:988" x14ac:dyDescent="0.3">
      <c r="A11" s="135">
        <v>8</v>
      </c>
      <c r="B11" s="135" t="s">
        <v>47</v>
      </c>
      <c r="C11" s="136"/>
      <c r="D11" s="136"/>
      <c r="E11" s="174"/>
      <c r="F11" s="174">
        <v>59</v>
      </c>
      <c r="G11" s="174"/>
      <c r="H11" s="174">
        <v>50</v>
      </c>
      <c r="I11" s="136"/>
      <c r="J11" s="136"/>
      <c r="K11" s="136"/>
      <c r="L11" s="136"/>
      <c r="M11" s="136"/>
      <c r="N11" s="136"/>
      <c r="O11" s="136"/>
      <c r="P11" s="136"/>
      <c r="Q11" s="176"/>
      <c r="R11" s="176">
        <v>108</v>
      </c>
      <c r="S11" s="136"/>
      <c r="T11" s="136"/>
    </row>
    <row r="12" spans="1:988" x14ac:dyDescent="0.3">
      <c r="A12" s="135">
        <v>9</v>
      </c>
      <c r="B12" s="135" t="s">
        <v>48</v>
      </c>
      <c r="C12" s="136"/>
      <c r="D12" s="136"/>
      <c r="E12" s="174">
        <v>402.74</v>
      </c>
      <c r="F12" s="172"/>
      <c r="G12" s="174">
        <v>402.74</v>
      </c>
      <c r="H12" s="174"/>
      <c r="I12" s="136"/>
      <c r="J12" s="136"/>
      <c r="K12" s="136"/>
      <c r="L12" s="136"/>
      <c r="M12" s="136"/>
      <c r="N12" s="136"/>
      <c r="O12" s="136"/>
      <c r="P12" s="136"/>
      <c r="Q12" s="176">
        <v>9</v>
      </c>
      <c r="R12" s="176"/>
      <c r="S12" s="136"/>
      <c r="T12" s="136"/>
    </row>
    <row r="13" spans="1:988" x14ac:dyDescent="0.3">
      <c r="A13" s="135">
        <v>10</v>
      </c>
      <c r="B13" s="135" t="s">
        <v>49</v>
      </c>
      <c r="C13" s="136"/>
      <c r="D13" s="136"/>
      <c r="E13" s="174"/>
      <c r="F13" s="172"/>
      <c r="G13" s="174"/>
      <c r="H13" s="174">
        <v>562.20000000000005</v>
      </c>
      <c r="I13" s="136"/>
      <c r="J13" s="136"/>
      <c r="K13" s="136"/>
      <c r="L13" s="136"/>
      <c r="M13" s="136"/>
      <c r="N13" s="136"/>
      <c r="O13" s="136"/>
      <c r="P13" s="136"/>
      <c r="Q13" s="176"/>
      <c r="R13" s="176"/>
      <c r="S13" s="136"/>
      <c r="T13" s="136"/>
    </row>
    <row r="14" spans="1:988" x14ac:dyDescent="0.3">
      <c r="A14" s="135">
        <v>11</v>
      </c>
      <c r="B14" s="135" t="s">
        <v>170</v>
      </c>
      <c r="C14" s="136"/>
      <c r="D14" s="136"/>
      <c r="E14" s="174"/>
      <c r="F14" s="174">
        <v>13.31</v>
      </c>
      <c r="G14" s="174">
        <v>453.12</v>
      </c>
      <c r="H14" s="174">
        <v>11</v>
      </c>
      <c r="I14" s="136"/>
      <c r="J14" s="136"/>
      <c r="K14" s="136"/>
      <c r="L14" s="136"/>
      <c r="M14" s="136"/>
      <c r="N14" s="136"/>
      <c r="O14" s="136"/>
      <c r="P14" s="136"/>
      <c r="Q14" s="176">
        <v>462.95</v>
      </c>
      <c r="R14" s="176">
        <v>13.5</v>
      </c>
      <c r="S14" s="136"/>
      <c r="T14" s="136"/>
    </row>
    <row r="15" spans="1:988" x14ac:dyDescent="0.3">
      <c r="A15" s="137">
        <v>12</v>
      </c>
      <c r="B15" s="135" t="s">
        <v>171</v>
      </c>
      <c r="C15" s="136"/>
      <c r="D15" s="136"/>
      <c r="E15" s="174"/>
      <c r="F15" s="172"/>
      <c r="G15" s="174"/>
      <c r="H15" s="174"/>
      <c r="I15" s="136"/>
      <c r="J15" s="136"/>
      <c r="K15" s="136"/>
      <c r="L15" s="136"/>
      <c r="M15" s="136"/>
      <c r="N15" s="136"/>
      <c r="O15" s="136"/>
      <c r="P15" s="136"/>
      <c r="Q15" s="176"/>
      <c r="R15" s="176">
        <f>100+0.87</f>
        <v>100.87</v>
      </c>
      <c r="S15" s="136"/>
      <c r="T15" s="136"/>
    </row>
    <row r="16" spans="1:988" x14ac:dyDescent="0.3">
      <c r="A16" s="137" t="s">
        <v>172</v>
      </c>
      <c r="B16" s="135" t="s">
        <v>50</v>
      </c>
      <c r="C16" s="136"/>
      <c r="D16" s="136"/>
      <c r="E16" s="174">
        <v>400.6</v>
      </c>
      <c r="F16" s="172"/>
      <c r="G16" s="174">
        <v>314</v>
      </c>
      <c r="H16" s="174"/>
      <c r="I16" s="136"/>
      <c r="J16" s="136"/>
      <c r="K16" s="136"/>
      <c r="L16" s="136"/>
      <c r="M16" s="136"/>
      <c r="N16" s="136"/>
      <c r="O16" s="136"/>
      <c r="P16" s="136"/>
      <c r="Q16" s="176">
        <v>344.5</v>
      </c>
      <c r="R16" s="176"/>
      <c r="S16" s="136"/>
      <c r="T16" s="136"/>
    </row>
    <row r="17" spans="1:20" x14ac:dyDescent="0.3">
      <c r="A17" s="137"/>
      <c r="B17" s="135"/>
      <c r="C17" s="136"/>
      <c r="D17" s="136"/>
      <c r="E17" s="174"/>
      <c r="F17" s="172"/>
      <c r="G17" s="174"/>
      <c r="H17" s="174"/>
      <c r="I17" s="136"/>
      <c r="J17" s="136"/>
      <c r="K17" s="136"/>
      <c r="L17" s="136"/>
      <c r="M17" s="136"/>
      <c r="N17" s="136"/>
      <c r="O17" s="136"/>
      <c r="P17" s="136"/>
      <c r="Q17" s="176"/>
      <c r="R17" s="176"/>
      <c r="S17" s="136"/>
      <c r="T17" s="136"/>
    </row>
    <row r="18" spans="1:20" x14ac:dyDescent="0.3">
      <c r="A18" s="135"/>
      <c r="B18" s="138" t="s">
        <v>32</v>
      </c>
      <c r="C18" s="136"/>
      <c r="D18" s="136"/>
      <c r="E18" s="174"/>
      <c r="F18" s="172"/>
      <c r="G18" s="174"/>
      <c r="H18" s="174"/>
      <c r="I18" s="136"/>
      <c r="J18" s="136"/>
      <c r="K18" s="136"/>
      <c r="L18" s="136"/>
      <c r="M18" s="136"/>
      <c r="N18" s="136"/>
      <c r="O18" s="136"/>
      <c r="P18" s="136"/>
      <c r="Q18" s="176"/>
      <c r="R18" s="176"/>
      <c r="S18" s="136"/>
      <c r="T18" s="136"/>
    </row>
    <row r="19" spans="1:20" x14ac:dyDescent="0.3">
      <c r="A19" s="135">
        <v>13</v>
      </c>
      <c r="B19" s="135" t="s">
        <v>51</v>
      </c>
      <c r="C19" s="136"/>
      <c r="D19" s="136"/>
      <c r="E19" s="174">
        <v>106.5</v>
      </c>
      <c r="F19" s="172"/>
      <c r="G19" s="174">
        <v>106.5</v>
      </c>
      <c r="H19" s="174"/>
      <c r="I19" s="136"/>
      <c r="J19" s="136"/>
      <c r="K19" s="136"/>
      <c r="L19" s="136"/>
      <c r="M19" s="136"/>
      <c r="N19" s="136"/>
      <c r="O19" s="136"/>
      <c r="P19" s="136"/>
      <c r="Q19" s="176">
        <v>70.5</v>
      </c>
      <c r="R19" s="176"/>
      <c r="S19" s="136"/>
      <c r="T19" s="136"/>
    </row>
    <row r="20" spans="1:20" x14ac:dyDescent="0.3">
      <c r="A20" s="135">
        <v>14</v>
      </c>
      <c r="B20" s="135" t="s">
        <v>52</v>
      </c>
      <c r="C20" s="136"/>
      <c r="D20" s="136"/>
      <c r="E20" s="174"/>
      <c r="F20" s="172"/>
      <c r="G20" s="174"/>
      <c r="H20" s="174"/>
      <c r="I20" s="136"/>
      <c r="J20" s="136"/>
      <c r="K20" s="136"/>
      <c r="L20" s="136"/>
      <c r="M20" s="136"/>
      <c r="N20" s="136"/>
      <c r="O20" s="136"/>
      <c r="P20" s="136"/>
      <c r="Q20" s="176">
        <v>0</v>
      </c>
      <c r="R20" s="176"/>
      <c r="S20" s="136"/>
      <c r="T20" s="136"/>
    </row>
    <row r="21" spans="1:20" x14ac:dyDescent="0.3">
      <c r="A21" s="135">
        <v>15</v>
      </c>
      <c r="B21" s="135" t="s">
        <v>53</v>
      </c>
      <c r="C21" s="136"/>
      <c r="D21" s="136"/>
      <c r="E21" s="174">
        <v>222.84</v>
      </c>
      <c r="F21" s="172"/>
      <c r="G21" s="174">
        <v>247.3</v>
      </c>
      <c r="H21" s="174"/>
      <c r="I21" s="136"/>
      <c r="J21" s="136"/>
      <c r="K21" s="136"/>
      <c r="L21" s="136"/>
      <c r="M21" s="136"/>
      <c r="N21" s="136"/>
      <c r="O21" s="136"/>
      <c r="P21" s="136"/>
      <c r="Q21" s="176">
        <v>209.88</v>
      </c>
      <c r="R21" s="176"/>
      <c r="S21" s="136"/>
      <c r="T21" s="136"/>
    </row>
    <row r="22" spans="1:20" x14ac:dyDescent="0.3">
      <c r="A22" s="135" t="s">
        <v>54</v>
      </c>
      <c r="B22" s="135" t="s">
        <v>55</v>
      </c>
      <c r="C22" s="136"/>
      <c r="D22" s="136"/>
      <c r="E22" s="172"/>
      <c r="F22" s="172"/>
      <c r="G22" s="174"/>
      <c r="H22" s="174"/>
      <c r="I22" s="136"/>
      <c r="J22" s="136"/>
      <c r="K22" s="136"/>
      <c r="L22" s="136"/>
      <c r="M22" s="136"/>
      <c r="N22" s="136"/>
      <c r="O22" s="136"/>
      <c r="P22" s="136"/>
      <c r="Q22" s="176"/>
      <c r="R22" s="176"/>
      <c r="S22" s="136"/>
      <c r="T22" s="136"/>
    </row>
    <row r="23" spans="1:20" x14ac:dyDescent="0.3">
      <c r="A23" s="135"/>
      <c r="B23" s="186" t="s">
        <v>197</v>
      </c>
      <c r="C23" s="188"/>
      <c r="D23" s="188"/>
      <c r="E23" s="189"/>
      <c r="F23" s="189"/>
      <c r="G23" s="244">
        <f>SUM(G4:G22)</f>
        <v>11383.18</v>
      </c>
      <c r="H23" s="244">
        <f>SUM(H4:H22)</f>
        <v>11383.180000000002</v>
      </c>
      <c r="I23" s="188"/>
      <c r="J23" s="188"/>
      <c r="K23" s="188"/>
      <c r="L23" s="188"/>
      <c r="M23" s="188"/>
      <c r="N23" s="188"/>
      <c r="O23" s="188"/>
      <c r="P23" s="188"/>
      <c r="Q23" s="190">
        <f>SUM(Q4:Q22)</f>
        <v>9514.4300000000021</v>
      </c>
      <c r="R23" s="190">
        <f>SUM(R4:R22)</f>
        <v>9514.4300000000021</v>
      </c>
      <c r="S23" s="235"/>
      <c r="T23" s="188"/>
    </row>
    <row r="24" spans="1:20" x14ac:dyDescent="0.3">
      <c r="A24" s="135"/>
      <c r="B24" s="135"/>
      <c r="C24" s="136"/>
      <c r="D24" s="136"/>
      <c r="E24" s="172"/>
      <c r="F24" s="172"/>
      <c r="G24" s="174"/>
      <c r="H24" s="174"/>
      <c r="I24" s="136"/>
      <c r="J24" s="136"/>
      <c r="K24" s="136"/>
      <c r="L24" s="136"/>
      <c r="M24" s="136"/>
      <c r="N24" s="136"/>
      <c r="O24" s="136"/>
      <c r="P24" s="136"/>
      <c r="Q24" s="175"/>
      <c r="R24" s="176"/>
      <c r="S24" s="136"/>
      <c r="T24" s="136"/>
    </row>
    <row r="25" spans="1:20" s="141" customFormat="1" ht="28.8" x14ac:dyDescent="0.3">
      <c r="A25" s="139"/>
      <c r="B25" s="139"/>
      <c r="C25" s="140" t="s">
        <v>186</v>
      </c>
      <c r="D25" s="140" t="s">
        <v>187</v>
      </c>
      <c r="E25" s="140" t="s">
        <v>151</v>
      </c>
      <c r="F25" s="140" t="s">
        <v>187</v>
      </c>
      <c r="G25" s="136"/>
      <c r="H25" s="136"/>
      <c r="I25" s="140" t="s">
        <v>153</v>
      </c>
      <c r="J25" s="140" t="s">
        <v>154</v>
      </c>
      <c r="K25" s="140" t="s">
        <v>186</v>
      </c>
      <c r="L25" s="140" t="s">
        <v>113</v>
      </c>
      <c r="M25" s="140" t="s">
        <v>151</v>
      </c>
      <c r="N25" s="140" t="s">
        <v>187</v>
      </c>
      <c r="O25" s="140"/>
      <c r="P25" s="140"/>
      <c r="Q25" s="136"/>
      <c r="R25" s="136"/>
      <c r="S25" s="140" t="s">
        <v>186</v>
      </c>
      <c r="T25" s="140" t="s">
        <v>187</v>
      </c>
    </row>
    <row r="26" spans="1:20" x14ac:dyDescent="0.3">
      <c r="A26" s="135">
        <v>16</v>
      </c>
      <c r="B26" s="135" t="s">
        <v>15</v>
      </c>
      <c r="C26" s="179"/>
      <c r="D26" s="179">
        <v>100</v>
      </c>
      <c r="E26" s="142"/>
      <c r="F26" s="142"/>
      <c r="G26" s="136"/>
      <c r="H26" s="136"/>
      <c r="I26" s="180"/>
      <c r="J26" s="180"/>
      <c r="K26" s="143"/>
      <c r="L26" s="181">
        <v>10.51</v>
      </c>
      <c r="M26" s="181">
        <v>0</v>
      </c>
      <c r="N26" s="143">
        <f>L26+M26</f>
        <v>10.51</v>
      </c>
      <c r="O26" s="140"/>
      <c r="P26" s="136"/>
      <c r="Q26" s="136"/>
      <c r="R26" s="136"/>
      <c r="S26" s="144"/>
      <c r="T26" s="144">
        <v>10</v>
      </c>
    </row>
    <row r="27" spans="1:20" x14ac:dyDescent="0.3">
      <c r="A27" s="135">
        <v>17</v>
      </c>
      <c r="B27" s="135" t="s">
        <v>16</v>
      </c>
      <c r="C27" s="179">
        <v>140</v>
      </c>
      <c r="D27" s="179"/>
      <c r="E27" s="142"/>
      <c r="F27" s="142"/>
      <c r="G27" s="136"/>
      <c r="H27" s="136"/>
      <c r="I27" s="181">
        <v>137.66999999999999</v>
      </c>
      <c r="J27" s="181">
        <v>13.5</v>
      </c>
      <c r="K27" s="143">
        <v>153.47999999999999</v>
      </c>
      <c r="L27" s="181"/>
      <c r="M27" s="181"/>
      <c r="N27" s="143"/>
      <c r="O27" s="140"/>
      <c r="P27" s="136"/>
      <c r="Q27" s="136"/>
      <c r="R27" s="136"/>
      <c r="S27" s="144">
        <v>150</v>
      </c>
      <c r="T27" s="144"/>
    </row>
    <row r="28" spans="1:20" x14ac:dyDescent="0.3">
      <c r="A28" s="135">
        <v>18</v>
      </c>
      <c r="B28" s="135" t="s">
        <v>1</v>
      </c>
      <c r="C28" s="179"/>
      <c r="D28" s="179">
        <v>6755</v>
      </c>
      <c r="E28" s="142"/>
      <c r="F28" s="142"/>
      <c r="G28" s="136"/>
      <c r="H28" s="136"/>
      <c r="I28" s="181"/>
      <c r="J28" s="181"/>
      <c r="K28" s="143"/>
      <c r="L28" s="181">
        <v>6378.34</v>
      </c>
      <c r="M28" s="181">
        <v>0</v>
      </c>
      <c r="N28" s="143">
        <f>L28+M28</f>
        <v>6378.34</v>
      </c>
      <c r="O28" s="140"/>
      <c r="P28" s="247">
        <f>N28-D28</f>
        <v>-376.65999999999985</v>
      </c>
      <c r="Q28" s="136"/>
      <c r="R28" s="136"/>
      <c r="S28" s="144"/>
      <c r="T28" s="144">
        <v>6400</v>
      </c>
    </row>
    <row r="29" spans="1:20" x14ac:dyDescent="0.3">
      <c r="A29" s="135">
        <v>19</v>
      </c>
      <c r="B29" s="135" t="s">
        <v>198</v>
      </c>
      <c r="C29" s="179"/>
      <c r="D29" s="179">
        <v>558</v>
      </c>
      <c r="E29" s="142"/>
      <c r="F29" s="142"/>
      <c r="G29" s="136"/>
      <c r="H29" s="136"/>
      <c r="I29" s="181"/>
      <c r="J29" s="181"/>
      <c r="K29" s="143"/>
      <c r="L29" s="181">
        <v>533</v>
      </c>
      <c r="M29" s="181">
        <v>0</v>
      </c>
      <c r="N29" s="143">
        <f>L29</f>
        <v>533</v>
      </c>
      <c r="O29" s="140"/>
      <c r="P29" s="245"/>
      <c r="Q29" s="136"/>
      <c r="R29" s="136"/>
      <c r="S29" s="144"/>
      <c r="T29" s="144">
        <v>530</v>
      </c>
    </row>
    <row r="30" spans="1:20" x14ac:dyDescent="0.3">
      <c r="A30" s="135">
        <v>19.5</v>
      </c>
      <c r="B30" s="225" t="s">
        <v>299</v>
      </c>
      <c r="C30" s="179"/>
      <c r="D30" s="179"/>
      <c r="E30" s="142"/>
      <c r="F30" s="142"/>
      <c r="G30" s="136"/>
      <c r="H30" s="136"/>
      <c r="I30" s="181"/>
      <c r="J30" s="181"/>
      <c r="K30" s="143"/>
      <c r="L30" s="181"/>
      <c r="M30" s="181"/>
      <c r="N30" s="143">
        <v>50</v>
      </c>
      <c r="O30" s="140"/>
      <c r="P30" s="245"/>
      <c r="Q30" s="136"/>
      <c r="R30" s="136"/>
      <c r="S30" s="144"/>
      <c r="T30" s="144"/>
    </row>
    <row r="31" spans="1:20" x14ac:dyDescent="0.3">
      <c r="A31" s="135">
        <v>20</v>
      </c>
      <c r="B31" s="135" t="s">
        <v>199</v>
      </c>
      <c r="C31" s="179"/>
      <c r="D31" s="179"/>
      <c r="E31" s="142"/>
      <c r="F31" s="142"/>
      <c r="G31" s="136"/>
      <c r="H31" s="136"/>
      <c r="I31" s="181"/>
      <c r="J31" s="181"/>
      <c r="K31" s="143"/>
      <c r="L31" s="181">
        <v>1159</v>
      </c>
      <c r="M31" s="181">
        <v>0</v>
      </c>
      <c r="N31" s="143">
        <f>L31</f>
        <v>1159</v>
      </c>
      <c r="O31" s="140"/>
      <c r="P31" s="245">
        <f>N31-D31</f>
        <v>1159</v>
      </c>
      <c r="Q31" s="136"/>
      <c r="R31" s="136"/>
      <c r="S31" s="144"/>
      <c r="T31" s="214">
        <v>0</v>
      </c>
    </row>
    <row r="32" spans="1:20" x14ac:dyDescent="0.3">
      <c r="A32" s="135">
        <v>21</v>
      </c>
      <c r="B32" s="135" t="s">
        <v>5</v>
      </c>
      <c r="C32" s="179">
        <v>200</v>
      </c>
      <c r="D32" s="179"/>
      <c r="E32" s="142"/>
      <c r="F32" s="142"/>
      <c r="G32" s="136"/>
      <c r="H32" s="136"/>
      <c r="I32" s="181">
        <v>275.89</v>
      </c>
      <c r="J32" s="181">
        <v>0</v>
      </c>
      <c r="K32" s="143">
        <f>I32+J32</f>
        <v>275.89</v>
      </c>
      <c r="L32" s="181"/>
      <c r="M32" s="181"/>
      <c r="N32" s="143"/>
      <c r="O32" s="245">
        <f>K32-C32</f>
        <v>75.889999999999986</v>
      </c>
      <c r="P32" s="245">
        <f>SUM(P28:P31)</f>
        <v>782.34000000000015</v>
      </c>
      <c r="Q32" s="136"/>
      <c r="R32" s="136"/>
      <c r="S32" s="144">
        <v>160</v>
      </c>
      <c r="T32" s="144"/>
    </row>
    <row r="33" spans="1:20" x14ac:dyDescent="0.3">
      <c r="A33" s="135">
        <v>22</v>
      </c>
      <c r="B33" s="135" t="s">
        <v>17</v>
      </c>
      <c r="C33" s="179">
        <v>250</v>
      </c>
      <c r="D33" s="179"/>
      <c r="E33" s="142"/>
      <c r="F33" s="142"/>
      <c r="G33" s="136"/>
      <c r="H33" s="136"/>
      <c r="I33" s="181">
        <v>204.4</v>
      </c>
      <c r="J33" s="181">
        <v>0</v>
      </c>
      <c r="K33" s="143">
        <f>I33+J33</f>
        <v>204.4</v>
      </c>
      <c r="L33" s="181"/>
      <c r="M33" s="181"/>
      <c r="N33" s="143"/>
      <c r="O33" s="245"/>
      <c r="P33" s="245"/>
      <c r="Q33" s="136"/>
      <c r="R33" s="136"/>
      <c r="S33" s="144">
        <v>210</v>
      </c>
      <c r="T33" s="144"/>
    </row>
    <row r="34" spans="1:20" x14ac:dyDescent="0.3">
      <c r="A34" s="135">
        <v>23</v>
      </c>
      <c r="B34" s="135" t="s">
        <v>9</v>
      </c>
      <c r="C34" s="179"/>
      <c r="D34" s="179">
        <v>400</v>
      </c>
      <c r="E34" s="142"/>
      <c r="F34" s="142"/>
      <c r="G34" s="136"/>
      <c r="H34" s="136"/>
      <c r="I34" s="181"/>
      <c r="J34" s="181"/>
      <c r="K34" s="143"/>
      <c r="L34" s="181">
        <v>379.2</v>
      </c>
      <c r="M34" s="181"/>
      <c r="N34" s="143">
        <f>L34+M34</f>
        <v>379.2</v>
      </c>
      <c r="O34" s="245"/>
      <c r="P34" s="245"/>
      <c r="Q34" s="136"/>
      <c r="R34" s="136"/>
      <c r="S34" s="144"/>
      <c r="T34" s="144">
        <v>400</v>
      </c>
    </row>
    <row r="35" spans="1:20" x14ac:dyDescent="0.3">
      <c r="A35" s="135">
        <v>24</v>
      </c>
      <c r="B35" s="135" t="s">
        <v>0</v>
      </c>
      <c r="C35" s="179">
        <v>4150</v>
      </c>
      <c r="D35" s="179"/>
      <c r="E35" s="142"/>
      <c r="F35" s="142"/>
      <c r="G35" s="136"/>
      <c r="H35" s="136"/>
      <c r="I35" s="181">
        <v>4089.5</v>
      </c>
      <c r="J35" s="181">
        <v>0</v>
      </c>
      <c r="K35" s="143">
        <f t="shared" ref="K35:K42" si="0">I35+J35</f>
        <v>4089.5</v>
      </c>
      <c r="L35" s="181"/>
      <c r="M35" s="181"/>
      <c r="N35" s="143"/>
      <c r="O35" s="245"/>
      <c r="P35" s="245"/>
      <c r="Q35" s="136"/>
      <c r="R35" s="136"/>
      <c r="S35" s="144">
        <v>4500</v>
      </c>
      <c r="T35" s="144"/>
    </row>
    <row r="36" spans="1:20" x14ac:dyDescent="0.3">
      <c r="A36" s="135">
        <v>25</v>
      </c>
      <c r="B36" s="135" t="s">
        <v>18</v>
      </c>
      <c r="C36" s="179">
        <v>2700</v>
      </c>
      <c r="D36" s="179"/>
      <c r="E36" s="142"/>
      <c r="F36" s="142"/>
      <c r="G36" s="136"/>
      <c r="H36" s="136"/>
      <c r="I36" s="174">
        <v>2635.77</v>
      </c>
      <c r="J36" s="174">
        <v>0</v>
      </c>
      <c r="K36" s="143">
        <f t="shared" si="0"/>
        <v>2635.77</v>
      </c>
      <c r="L36" s="181"/>
      <c r="M36" s="181"/>
      <c r="N36" s="143"/>
      <c r="O36" s="245"/>
      <c r="P36" s="245"/>
      <c r="Q36" s="136"/>
      <c r="R36" s="136"/>
      <c r="S36" s="144">
        <v>2700</v>
      </c>
      <c r="T36" s="144"/>
    </row>
    <row r="37" spans="1:20" x14ac:dyDescent="0.3">
      <c r="A37" s="135">
        <v>26</v>
      </c>
      <c r="B37" s="135" t="s">
        <v>13</v>
      </c>
      <c r="C37" s="179">
        <v>100</v>
      </c>
      <c r="D37" s="179"/>
      <c r="E37" s="142"/>
      <c r="F37" s="142"/>
      <c r="G37" s="136"/>
      <c r="H37" s="136"/>
      <c r="I37" s="181">
        <v>219</v>
      </c>
      <c r="J37" s="181">
        <v>0</v>
      </c>
      <c r="K37" s="143">
        <f t="shared" si="0"/>
        <v>219</v>
      </c>
      <c r="L37" s="181"/>
      <c r="M37" s="181"/>
      <c r="N37" s="143"/>
      <c r="O37" s="245">
        <f>K37-C37</f>
        <v>119</v>
      </c>
      <c r="P37" s="245"/>
      <c r="Q37" s="136"/>
      <c r="R37" s="136"/>
      <c r="S37" s="144">
        <v>130</v>
      </c>
      <c r="T37" s="144"/>
    </row>
    <row r="38" spans="1:20" x14ac:dyDescent="0.3">
      <c r="A38" s="135">
        <v>27</v>
      </c>
      <c r="B38" s="135" t="s">
        <v>19</v>
      </c>
      <c r="C38" s="179"/>
      <c r="D38" s="179"/>
      <c r="E38" s="142"/>
      <c r="F38" s="142"/>
      <c r="G38" s="136"/>
      <c r="H38" s="136"/>
      <c r="I38" s="181">
        <v>0</v>
      </c>
      <c r="J38" s="181">
        <v>0</v>
      </c>
      <c r="K38" s="143">
        <f t="shared" si="0"/>
        <v>0</v>
      </c>
      <c r="L38" s="181"/>
      <c r="M38" s="181"/>
      <c r="N38" s="143"/>
      <c r="O38" s="140"/>
      <c r="P38" s="245"/>
      <c r="Q38" s="136"/>
      <c r="R38" s="136"/>
      <c r="S38" s="144">
        <v>0</v>
      </c>
      <c r="T38" s="144"/>
    </row>
    <row r="39" spans="1:20" x14ac:dyDescent="0.3">
      <c r="A39" s="135">
        <v>28</v>
      </c>
      <c r="B39" s="135" t="s">
        <v>20</v>
      </c>
      <c r="C39" s="179"/>
      <c r="D39" s="179"/>
      <c r="E39" s="142"/>
      <c r="F39" s="142"/>
      <c r="G39" s="136"/>
      <c r="H39" s="136"/>
      <c r="I39" s="181">
        <v>0</v>
      </c>
      <c r="J39" s="181">
        <v>0</v>
      </c>
      <c r="K39" s="143">
        <f t="shared" si="0"/>
        <v>0</v>
      </c>
      <c r="L39" s="181"/>
      <c r="M39" s="181"/>
      <c r="N39" s="143"/>
      <c r="O39" s="140"/>
      <c r="P39" s="245"/>
      <c r="Q39" s="136"/>
      <c r="R39" s="136"/>
      <c r="S39" s="144">
        <v>0</v>
      </c>
      <c r="T39" s="144"/>
    </row>
    <row r="40" spans="1:20" x14ac:dyDescent="0.3">
      <c r="A40" s="135">
        <v>29</v>
      </c>
      <c r="B40" s="135" t="s">
        <v>21</v>
      </c>
      <c r="C40" s="179">
        <v>120</v>
      </c>
      <c r="D40" s="179"/>
      <c r="E40" s="142"/>
      <c r="F40" s="142"/>
      <c r="G40" s="136"/>
      <c r="H40" s="136"/>
      <c r="I40" s="181">
        <v>120.59</v>
      </c>
      <c r="J40" s="181">
        <v>0</v>
      </c>
      <c r="K40" s="143">
        <f t="shared" si="0"/>
        <v>120.59</v>
      </c>
      <c r="L40" s="181"/>
      <c r="M40" s="181"/>
      <c r="N40" s="143"/>
      <c r="O40" s="140"/>
      <c r="P40" s="245"/>
      <c r="Q40" s="136"/>
      <c r="R40" s="136"/>
      <c r="S40" s="144">
        <v>120</v>
      </c>
      <c r="T40" s="144"/>
    </row>
    <row r="41" spans="1:20" x14ac:dyDescent="0.3">
      <c r="A41" s="135">
        <v>30</v>
      </c>
      <c r="B41" s="135" t="s">
        <v>22</v>
      </c>
      <c r="C41" s="179">
        <v>30</v>
      </c>
      <c r="D41" s="179"/>
      <c r="E41" s="142"/>
      <c r="F41" s="142"/>
      <c r="G41" s="136"/>
      <c r="H41" s="136"/>
      <c r="I41" s="181">
        <v>25.86</v>
      </c>
      <c r="J41" s="181">
        <v>0</v>
      </c>
      <c r="K41" s="143">
        <f t="shared" si="0"/>
        <v>25.86</v>
      </c>
      <c r="L41" s="181"/>
      <c r="M41" s="181"/>
      <c r="N41" s="143"/>
      <c r="O41" s="140"/>
      <c r="P41" s="245"/>
      <c r="Q41" s="136"/>
      <c r="R41" s="136"/>
      <c r="S41" s="144">
        <v>26</v>
      </c>
      <c r="T41" s="144"/>
    </row>
    <row r="42" spans="1:20" x14ac:dyDescent="0.3">
      <c r="A42" s="135">
        <v>31</v>
      </c>
      <c r="B42" s="135" t="s">
        <v>23</v>
      </c>
      <c r="C42" s="179"/>
      <c r="D42" s="179"/>
      <c r="E42" s="142"/>
      <c r="F42" s="142"/>
      <c r="G42" s="136"/>
      <c r="H42" s="136"/>
      <c r="I42" s="181">
        <v>15</v>
      </c>
      <c r="J42" s="181">
        <v>0</v>
      </c>
      <c r="K42" s="143">
        <f t="shared" si="0"/>
        <v>15</v>
      </c>
      <c r="L42" s="181"/>
      <c r="M42" s="181"/>
      <c r="N42" s="143"/>
      <c r="O42" s="140"/>
      <c r="P42" s="245"/>
      <c r="Q42" s="136"/>
      <c r="R42" s="136"/>
      <c r="S42" s="214">
        <v>0</v>
      </c>
      <c r="T42" s="144"/>
    </row>
    <row r="43" spans="1:20" x14ac:dyDescent="0.3">
      <c r="A43" s="135">
        <v>32</v>
      </c>
      <c r="B43" s="135" t="s">
        <v>6</v>
      </c>
      <c r="C43" s="179"/>
      <c r="D43" s="179"/>
      <c r="E43" s="142"/>
      <c r="F43" s="142"/>
      <c r="G43" s="136"/>
      <c r="H43" s="136"/>
      <c r="I43" s="181"/>
      <c r="J43" s="181"/>
      <c r="K43" s="143"/>
      <c r="L43" s="181">
        <v>112.4</v>
      </c>
      <c r="M43" s="181">
        <v>0</v>
      </c>
      <c r="N43" s="143">
        <f>L43</f>
        <v>112.4</v>
      </c>
      <c r="O43" s="140"/>
      <c r="P43" s="245"/>
      <c r="Q43" s="136"/>
      <c r="R43" s="136"/>
      <c r="S43" s="144"/>
      <c r="T43" s="144">
        <v>120</v>
      </c>
    </row>
    <row r="44" spans="1:20" hidden="1" x14ac:dyDescent="0.3">
      <c r="K44" s="143"/>
      <c r="L44" s="181"/>
      <c r="M44" s="181"/>
      <c r="N44" s="143"/>
      <c r="O44" s="140"/>
      <c r="P44" s="245"/>
      <c r="S44" s="144">
        <v>80</v>
      </c>
      <c r="T44" s="144"/>
    </row>
    <row r="45" spans="1:20" x14ac:dyDescent="0.3">
      <c r="A45" s="135">
        <v>33</v>
      </c>
      <c r="B45" s="135" t="s">
        <v>3</v>
      </c>
      <c r="C45" s="179">
        <v>80</v>
      </c>
      <c r="D45" s="179"/>
      <c r="E45" s="142"/>
      <c r="F45" s="142"/>
      <c r="G45" s="136"/>
      <c r="H45" s="136"/>
      <c r="I45" s="181">
        <v>38.21</v>
      </c>
      <c r="J45" s="181">
        <v>0</v>
      </c>
      <c r="K45" s="143">
        <f>I45+J45</f>
        <v>38.21</v>
      </c>
      <c r="L45" s="181"/>
      <c r="M45" s="181"/>
      <c r="N45" s="143"/>
      <c r="O45" s="140"/>
      <c r="P45" s="245"/>
      <c r="Q45" s="136"/>
      <c r="R45" s="136"/>
      <c r="S45" s="144">
        <v>80</v>
      </c>
      <c r="T45" s="144"/>
    </row>
    <row r="46" spans="1:20" x14ac:dyDescent="0.3">
      <c r="A46" s="135">
        <v>34</v>
      </c>
      <c r="B46" s="135" t="s">
        <v>24</v>
      </c>
      <c r="C46" s="179">
        <v>120</v>
      </c>
      <c r="D46" s="179"/>
      <c r="E46" s="142"/>
      <c r="F46" s="142"/>
      <c r="G46" s="136"/>
      <c r="H46" s="136"/>
      <c r="I46" s="181">
        <v>110.05</v>
      </c>
      <c r="J46" s="181">
        <v>0</v>
      </c>
      <c r="K46" s="143">
        <v>110.05</v>
      </c>
      <c r="L46" s="181">
        <v>19.75</v>
      </c>
      <c r="M46" s="181"/>
      <c r="N46" s="143">
        <v>19.75</v>
      </c>
      <c r="O46" s="140"/>
      <c r="P46" s="245"/>
      <c r="Q46" s="136"/>
      <c r="R46" s="136"/>
      <c r="S46" s="144">
        <v>0</v>
      </c>
      <c r="T46" s="144"/>
    </row>
    <row r="47" spans="1:20" x14ac:dyDescent="0.3">
      <c r="A47" s="135">
        <v>35</v>
      </c>
      <c r="B47" s="135" t="s">
        <v>25</v>
      </c>
      <c r="C47" s="179"/>
      <c r="D47" s="179">
        <v>150</v>
      </c>
      <c r="E47" s="142"/>
      <c r="F47" s="142"/>
      <c r="G47" s="136"/>
      <c r="H47" s="136"/>
      <c r="I47" s="181"/>
      <c r="J47" s="181"/>
      <c r="K47" s="143"/>
      <c r="L47" s="181">
        <v>0</v>
      </c>
      <c r="M47" s="181">
        <v>0</v>
      </c>
      <c r="N47" s="143">
        <f>L47</f>
        <v>0</v>
      </c>
      <c r="O47" s="140"/>
      <c r="P47" s="247">
        <f>N47-D47</f>
        <v>-150</v>
      </c>
      <c r="Q47" s="136"/>
      <c r="R47" s="136"/>
      <c r="S47" s="144"/>
      <c r="T47" s="144">
        <v>50</v>
      </c>
    </row>
    <row r="48" spans="1:20" x14ac:dyDescent="0.3">
      <c r="A48" s="135">
        <v>36</v>
      </c>
      <c r="B48" s="135" t="s">
        <v>26</v>
      </c>
      <c r="C48" s="179">
        <v>100</v>
      </c>
      <c r="D48" s="179"/>
      <c r="E48" s="142"/>
      <c r="F48" s="142"/>
      <c r="G48" s="136"/>
      <c r="H48" s="136"/>
      <c r="I48" s="181">
        <v>69.75</v>
      </c>
      <c r="J48" s="181">
        <v>0</v>
      </c>
      <c r="K48" s="143">
        <f>I48+J48</f>
        <v>69.75</v>
      </c>
      <c r="L48" s="181"/>
      <c r="M48" s="181"/>
      <c r="N48" s="143"/>
      <c r="O48" s="140"/>
      <c r="P48" s="247"/>
      <c r="Q48" s="136"/>
      <c r="R48" s="136"/>
      <c r="S48" s="144">
        <v>30</v>
      </c>
      <c r="T48" s="144"/>
    </row>
    <row r="49" spans="1:20" x14ac:dyDescent="0.3">
      <c r="A49" s="135"/>
      <c r="B49" s="135"/>
      <c r="C49" s="179"/>
      <c r="D49" s="179"/>
      <c r="E49" s="142"/>
      <c r="F49" s="142"/>
      <c r="G49" s="136"/>
      <c r="H49" s="136"/>
      <c r="I49" s="181"/>
      <c r="J49" s="181"/>
      <c r="K49" s="143"/>
      <c r="L49" s="181"/>
      <c r="M49" s="181"/>
      <c r="N49" s="143"/>
      <c r="O49" s="140"/>
      <c r="P49" s="247"/>
      <c r="Q49" s="136"/>
      <c r="R49" s="136"/>
      <c r="S49" s="144"/>
      <c r="T49" s="144"/>
    </row>
    <row r="50" spans="1:20" x14ac:dyDescent="0.3">
      <c r="A50" s="135"/>
      <c r="B50" s="138" t="s">
        <v>27</v>
      </c>
      <c r="C50" s="179"/>
      <c r="D50" s="179"/>
      <c r="E50" s="142"/>
      <c r="F50" s="142"/>
      <c r="G50" s="136"/>
      <c r="H50" s="136"/>
      <c r="I50" s="181"/>
      <c r="J50" s="181"/>
      <c r="K50" s="143"/>
      <c r="L50" s="181"/>
      <c r="M50" s="181"/>
      <c r="N50" s="143"/>
      <c r="O50" s="140"/>
      <c r="P50" s="247"/>
      <c r="Q50" s="136"/>
      <c r="R50" s="136"/>
      <c r="S50" s="144"/>
      <c r="T50" s="144"/>
    </row>
    <row r="51" spans="1:20" x14ac:dyDescent="0.3">
      <c r="A51" s="135">
        <v>37</v>
      </c>
      <c r="B51" s="135" t="s">
        <v>2</v>
      </c>
      <c r="C51" s="179"/>
      <c r="D51" s="179">
        <v>700</v>
      </c>
      <c r="E51" s="142"/>
      <c r="F51" s="142"/>
      <c r="G51" s="136"/>
      <c r="H51" s="136"/>
      <c r="I51" s="181"/>
      <c r="J51" s="181"/>
      <c r="K51" s="143"/>
      <c r="L51" s="181">
        <v>820</v>
      </c>
      <c r="M51" s="181">
        <v>0</v>
      </c>
      <c r="N51" s="143">
        <f>L51+M51</f>
        <v>820</v>
      </c>
      <c r="O51" s="246"/>
      <c r="P51" s="247"/>
      <c r="Q51" s="136"/>
      <c r="R51" s="136"/>
      <c r="S51" s="144"/>
      <c r="T51" s="144">
        <v>850</v>
      </c>
    </row>
    <row r="52" spans="1:20" x14ac:dyDescent="0.3">
      <c r="A52" s="135">
        <v>38</v>
      </c>
      <c r="B52" s="135" t="s">
        <v>4</v>
      </c>
      <c r="C52" s="179">
        <v>150</v>
      </c>
      <c r="D52" s="179"/>
      <c r="E52" s="142"/>
      <c r="F52" s="142"/>
      <c r="G52" s="136"/>
      <c r="H52" s="136"/>
      <c r="I52" s="181">
        <v>2085.67</v>
      </c>
      <c r="J52" s="182"/>
      <c r="K52" s="143">
        <f>I52+J52</f>
        <v>2085.67</v>
      </c>
      <c r="L52" s="181">
        <v>408.74</v>
      </c>
      <c r="M52" s="181"/>
      <c r="N52" s="143">
        <f>L52+M52</f>
        <v>408.74</v>
      </c>
      <c r="O52" s="246"/>
      <c r="P52" s="247">
        <f>K52-N52</f>
        <v>1676.93</v>
      </c>
      <c r="Q52" s="136"/>
      <c r="R52" s="136"/>
      <c r="S52" s="144">
        <v>150</v>
      </c>
      <c r="T52" s="144"/>
    </row>
    <row r="53" spans="1:20" x14ac:dyDescent="0.3">
      <c r="A53" s="135">
        <v>39</v>
      </c>
      <c r="B53" s="135" t="s">
        <v>28</v>
      </c>
      <c r="C53" s="179">
        <v>550</v>
      </c>
      <c r="D53" s="179">
        <v>435.21</v>
      </c>
      <c r="E53" s="142"/>
      <c r="F53" s="142"/>
      <c r="G53" s="136"/>
      <c r="H53" s="136"/>
      <c r="I53" s="181"/>
      <c r="J53" s="181"/>
      <c r="K53" s="143">
        <v>820</v>
      </c>
      <c r="L53" s="181"/>
      <c r="M53" s="181"/>
      <c r="N53" s="143">
        <f>K52-N52+435.21</f>
        <v>2112.14</v>
      </c>
      <c r="O53" s="246"/>
      <c r="P53" s="247"/>
      <c r="Q53" s="136"/>
      <c r="R53" s="136"/>
      <c r="S53" s="144">
        <v>425</v>
      </c>
      <c r="T53" s="144">
        <v>150</v>
      </c>
    </row>
    <row r="54" spans="1:20" x14ac:dyDescent="0.3">
      <c r="A54" s="135"/>
      <c r="B54" s="135"/>
      <c r="C54" s="179"/>
      <c r="D54" s="179"/>
      <c r="E54" s="142"/>
      <c r="F54" s="142"/>
      <c r="G54" s="136"/>
      <c r="H54" s="136"/>
      <c r="I54" s="181"/>
      <c r="J54" s="181"/>
      <c r="K54" s="143"/>
      <c r="L54" s="181"/>
      <c r="M54" s="181"/>
      <c r="N54" s="143"/>
      <c r="O54" s="140"/>
      <c r="P54" s="247"/>
      <c r="Q54" s="136"/>
      <c r="R54" s="136"/>
      <c r="S54" s="144"/>
      <c r="T54" s="144"/>
    </row>
    <row r="55" spans="1:20" x14ac:dyDescent="0.3">
      <c r="A55" s="135"/>
      <c r="B55" s="138" t="s">
        <v>29</v>
      </c>
      <c r="C55" s="179"/>
      <c r="D55" s="179"/>
      <c r="E55" s="142"/>
      <c r="F55" s="142"/>
      <c r="G55" s="136"/>
      <c r="H55" s="136"/>
      <c r="I55" s="181"/>
      <c r="J55" s="181"/>
      <c r="K55" s="143"/>
      <c r="L55" s="181"/>
      <c r="M55" s="181"/>
      <c r="N55" s="143"/>
      <c r="O55" s="140"/>
      <c r="P55" s="247"/>
      <c r="Q55" s="136"/>
      <c r="R55" s="136"/>
      <c r="S55" s="144"/>
      <c r="T55" s="144"/>
    </row>
    <row r="56" spans="1:20" x14ac:dyDescent="0.3">
      <c r="A56" s="135">
        <v>40</v>
      </c>
      <c r="B56" s="135" t="s">
        <v>30</v>
      </c>
      <c r="C56" s="179"/>
      <c r="D56" s="179">
        <v>0</v>
      </c>
      <c r="E56" s="142"/>
      <c r="F56" s="142"/>
      <c r="G56" s="136"/>
      <c r="H56" s="136"/>
      <c r="I56" s="181"/>
      <c r="J56" s="181"/>
      <c r="K56" s="143"/>
      <c r="L56" s="181">
        <v>0</v>
      </c>
      <c r="M56" s="181">
        <v>0</v>
      </c>
      <c r="N56" s="143">
        <v>0</v>
      </c>
      <c r="O56" s="246"/>
      <c r="P56" s="247"/>
      <c r="Q56" s="136"/>
      <c r="R56" s="136"/>
      <c r="S56" s="144"/>
      <c r="T56" s="144"/>
    </row>
    <row r="57" spans="1:20" x14ac:dyDescent="0.3">
      <c r="A57" s="135">
        <v>41</v>
      </c>
      <c r="B57" s="135" t="s">
        <v>10</v>
      </c>
      <c r="C57" s="179"/>
      <c r="D57" s="179"/>
      <c r="E57" s="142"/>
      <c r="F57" s="142"/>
      <c r="G57" s="136"/>
      <c r="H57" s="136"/>
      <c r="I57" s="181">
        <v>1860.6</v>
      </c>
      <c r="J57" s="182">
        <v>0</v>
      </c>
      <c r="K57" s="143">
        <f>I57+J57</f>
        <v>1860.6</v>
      </c>
      <c r="L57" s="181">
        <v>220.96</v>
      </c>
      <c r="M57" s="181"/>
      <c r="N57" s="143">
        <f>L57+M57</f>
        <v>220.96</v>
      </c>
      <c r="O57" s="246"/>
      <c r="P57" s="247"/>
      <c r="Q57" s="136"/>
      <c r="R57" s="136"/>
      <c r="S57" s="144">
        <v>125</v>
      </c>
      <c r="T57" s="144"/>
    </row>
    <row r="58" spans="1:20" x14ac:dyDescent="0.3">
      <c r="A58" s="135">
        <v>42</v>
      </c>
      <c r="B58" s="135" t="s">
        <v>31</v>
      </c>
      <c r="C58" s="179">
        <v>250</v>
      </c>
      <c r="D58" s="179"/>
      <c r="E58" s="142"/>
      <c r="F58" s="142"/>
      <c r="G58" s="136"/>
      <c r="H58" s="136"/>
      <c r="I58" s="181"/>
      <c r="J58" s="181"/>
      <c r="K58" s="143">
        <v>0</v>
      </c>
      <c r="L58" s="181"/>
      <c r="M58" s="181"/>
      <c r="N58" s="143">
        <v>175.78</v>
      </c>
      <c r="O58" s="246"/>
      <c r="P58" s="247"/>
      <c r="Q58" s="136"/>
      <c r="R58" s="136"/>
      <c r="S58" s="144">
        <v>125</v>
      </c>
      <c r="T58" s="144">
        <v>125</v>
      </c>
    </row>
    <row r="59" spans="1:20" x14ac:dyDescent="0.3">
      <c r="A59" s="135"/>
      <c r="B59" s="135"/>
      <c r="C59" s="179"/>
      <c r="D59" s="179"/>
      <c r="E59" s="142"/>
      <c r="F59" s="142"/>
      <c r="G59" s="136"/>
      <c r="H59" s="136"/>
      <c r="I59" s="181"/>
      <c r="J59" s="181"/>
      <c r="K59" s="143"/>
      <c r="L59" s="181"/>
      <c r="M59" s="181"/>
      <c r="N59" s="143"/>
      <c r="O59" s="140"/>
      <c r="P59" s="247"/>
      <c r="Q59" s="136"/>
      <c r="R59" s="136"/>
      <c r="S59" s="144"/>
      <c r="T59" s="144"/>
    </row>
    <row r="60" spans="1:20" x14ac:dyDescent="0.3">
      <c r="A60" s="135"/>
      <c r="B60" s="138" t="s">
        <v>32</v>
      </c>
      <c r="C60" s="179"/>
      <c r="D60" s="179"/>
      <c r="E60" s="142"/>
      <c r="F60" s="142"/>
      <c r="G60" s="136"/>
      <c r="H60" s="136"/>
      <c r="I60" s="181"/>
      <c r="J60" s="181"/>
      <c r="K60" s="143"/>
      <c r="L60" s="181"/>
      <c r="M60" s="181"/>
      <c r="N60" s="143"/>
      <c r="O60" s="140"/>
      <c r="P60" s="247"/>
      <c r="Q60" s="136"/>
      <c r="R60" s="136"/>
      <c r="S60" s="144"/>
      <c r="T60" s="144"/>
    </row>
    <row r="61" spans="1:20" x14ac:dyDescent="0.3">
      <c r="A61" s="135">
        <v>43</v>
      </c>
      <c r="B61" s="135" t="s">
        <v>33</v>
      </c>
      <c r="C61" s="179">
        <v>50</v>
      </c>
      <c r="D61" s="179"/>
      <c r="E61" s="142"/>
      <c r="F61" s="142"/>
      <c r="G61" s="136"/>
      <c r="H61" s="136"/>
      <c r="I61" s="181">
        <v>36</v>
      </c>
      <c r="J61" s="181">
        <v>0</v>
      </c>
      <c r="K61" s="143">
        <f>SUM(I61:J61)</f>
        <v>36</v>
      </c>
      <c r="L61" s="181"/>
      <c r="M61" s="181"/>
      <c r="N61" s="143"/>
      <c r="O61" s="140"/>
      <c r="P61" s="247"/>
      <c r="Q61" s="136"/>
      <c r="R61" s="136"/>
      <c r="S61" s="144">
        <v>36</v>
      </c>
      <c r="T61" s="144"/>
    </row>
    <row r="62" spans="1:20" x14ac:dyDescent="0.3">
      <c r="A62" s="135">
        <v>44</v>
      </c>
      <c r="B62" s="135" t="s">
        <v>34</v>
      </c>
      <c r="C62" s="179">
        <v>500</v>
      </c>
      <c r="D62" s="179"/>
      <c r="E62" s="142"/>
      <c r="F62" s="142"/>
      <c r="G62" s="136"/>
      <c r="H62" s="136"/>
      <c r="I62" s="181">
        <v>487.21</v>
      </c>
      <c r="J62" s="181">
        <v>0</v>
      </c>
      <c r="K62" s="143">
        <f>SUM(I62:J62)</f>
        <v>487.21</v>
      </c>
      <c r="L62" s="181"/>
      <c r="M62" s="181"/>
      <c r="N62" s="143"/>
      <c r="O62" s="140"/>
      <c r="P62" s="247"/>
      <c r="Q62" s="136"/>
      <c r="R62" s="136"/>
      <c r="S62" s="144">
        <v>485</v>
      </c>
      <c r="T62" s="144"/>
    </row>
    <row r="63" spans="1:20" x14ac:dyDescent="0.3">
      <c r="A63" s="135">
        <v>45</v>
      </c>
      <c r="B63" s="135" t="s">
        <v>11</v>
      </c>
      <c r="C63" s="179">
        <v>440</v>
      </c>
      <c r="D63" s="179"/>
      <c r="E63" s="142"/>
      <c r="F63" s="142"/>
      <c r="G63" s="136"/>
      <c r="H63" s="136"/>
      <c r="I63" s="213">
        <v>335.2</v>
      </c>
      <c r="J63" s="213">
        <v>0</v>
      </c>
      <c r="K63" s="143">
        <f>SUM(I63:J63)</f>
        <v>335.2</v>
      </c>
      <c r="L63" s="181"/>
      <c r="M63" s="181"/>
      <c r="N63" s="143"/>
      <c r="O63" s="140"/>
      <c r="P63" s="247"/>
      <c r="Q63" s="136"/>
      <c r="R63" s="136"/>
      <c r="S63" s="144">
        <v>150</v>
      </c>
      <c r="T63" s="144"/>
    </row>
    <row r="64" spans="1:20" x14ac:dyDescent="0.3">
      <c r="A64" s="135">
        <v>46</v>
      </c>
      <c r="B64" s="135" t="s">
        <v>7</v>
      </c>
      <c r="C64" s="179"/>
      <c r="D64" s="179">
        <v>270</v>
      </c>
      <c r="E64" s="142"/>
      <c r="F64" s="142"/>
      <c r="G64" s="136"/>
      <c r="H64" s="136"/>
      <c r="I64" s="181"/>
      <c r="J64" s="181"/>
      <c r="K64" s="143"/>
      <c r="L64" s="181">
        <v>35</v>
      </c>
      <c r="M64" s="181">
        <v>0</v>
      </c>
      <c r="N64" s="143">
        <f>L64</f>
        <v>35</v>
      </c>
      <c r="O64" s="246"/>
      <c r="P64" s="247">
        <f>N64-D64</f>
        <v>-235</v>
      </c>
      <c r="Q64" s="136"/>
      <c r="R64" s="136"/>
      <c r="S64" s="144"/>
      <c r="T64" s="144">
        <v>50</v>
      </c>
    </row>
    <row r="65" spans="1:20" x14ac:dyDescent="0.3">
      <c r="A65" s="135"/>
      <c r="B65" s="135"/>
      <c r="C65" s="179"/>
      <c r="D65" s="179"/>
      <c r="E65" s="142"/>
      <c r="F65" s="142"/>
      <c r="G65" s="136"/>
      <c r="H65" s="136"/>
      <c r="I65" s="181"/>
      <c r="J65" s="181"/>
      <c r="K65" s="143"/>
      <c r="L65" s="181"/>
      <c r="M65" s="181"/>
      <c r="N65" s="143"/>
      <c r="O65" s="140"/>
      <c r="P65" s="247"/>
      <c r="Q65" s="136"/>
      <c r="R65" s="136"/>
      <c r="S65" s="144"/>
      <c r="T65" s="144"/>
    </row>
    <row r="66" spans="1:20" x14ac:dyDescent="0.3">
      <c r="A66" s="135">
        <v>47</v>
      </c>
      <c r="B66" s="135" t="s">
        <v>297</v>
      </c>
      <c r="C66" s="179"/>
      <c r="D66" s="179"/>
      <c r="E66" s="142"/>
      <c r="F66" s="142"/>
      <c r="G66" s="136"/>
      <c r="H66" s="136"/>
      <c r="I66" s="174"/>
      <c r="J66" s="174"/>
      <c r="K66" s="143"/>
      <c r="L66" s="181">
        <v>148</v>
      </c>
      <c r="M66" s="181"/>
      <c r="N66" s="143">
        <v>148</v>
      </c>
      <c r="O66" s="140"/>
      <c r="P66" s="247"/>
      <c r="Q66" s="136"/>
      <c r="R66" s="136"/>
      <c r="S66" s="144"/>
      <c r="T66" s="144"/>
    </row>
    <row r="67" spans="1:20" x14ac:dyDescent="0.3">
      <c r="A67" s="135">
        <v>48</v>
      </c>
      <c r="B67" s="226" t="s">
        <v>301</v>
      </c>
      <c r="C67" s="179"/>
      <c r="D67" s="179"/>
      <c r="E67" s="142"/>
      <c r="F67" s="142"/>
      <c r="G67" s="136"/>
      <c r="H67" s="136"/>
      <c r="I67" s="174">
        <v>28.6</v>
      </c>
      <c r="J67" s="174"/>
      <c r="K67" s="143">
        <v>28.6</v>
      </c>
      <c r="L67" s="181"/>
      <c r="M67" s="181"/>
      <c r="N67" s="143"/>
      <c r="O67" s="140"/>
      <c r="P67" s="136"/>
      <c r="Q67" s="136"/>
      <c r="R67" s="136"/>
      <c r="S67" s="144"/>
      <c r="T67" s="144"/>
    </row>
    <row r="68" spans="1:20" x14ac:dyDescent="0.3">
      <c r="A68" s="135">
        <v>49</v>
      </c>
      <c r="B68" s="135" t="s">
        <v>296</v>
      </c>
      <c r="C68" s="179"/>
      <c r="D68" s="179"/>
      <c r="E68" s="142"/>
      <c r="F68" s="142"/>
      <c r="G68" s="136"/>
      <c r="H68" s="136"/>
      <c r="I68" s="174">
        <v>24.47</v>
      </c>
      <c r="J68" s="174"/>
      <c r="K68" s="143">
        <v>24.47</v>
      </c>
      <c r="L68" s="181"/>
      <c r="M68" s="181"/>
      <c r="N68" s="143"/>
      <c r="O68" s="140"/>
      <c r="P68" s="136"/>
      <c r="Q68" s="136"/>
      <c r="R68" s="136"/>
      <c r="S68" s="144"/>
      <c r="T68" s="144"/>
    </row>
    <row r="69" spans="1:20" x14ac:dyDescent="0.3">
      <c r="A69" s="135">
        <v>50</v>
      </c>
      <c r="B69" s="145" t="s">
        <v>173</v>
      </c>
      <c r="C69" s="146">
        <f>SUM(D26:D68)-SUM(C26:C68)</f>
        <v>-561.79000000000087</v>
      </c>
      <c r="D69" s="146"/>
      <c r="E69" s="136"/>
      <c r="F69" s="136"/>
      <c r="G69" s="136"/>
      <c r="H69" s="136"/>
      <c r="I69" s="136"/>
      <c r="J69" s="136"/>
      <c r="K69" s="146">
        <f>SUM($N$26:$N$68)-SUM($K$26:$K$68)</f>
        <v>-1072.4300000000021</v>
      </c>
      <c r="L69" s="136"/>
      <c r="M69" s="136"/>
      <c r="N69" s="146"/>
      <c r="O69" s="136"/>
      <c r="P69" s="136"/>
      <c r="Q69" s="136"/>
      <c r="R69" s="136"/>
      <c r="S69" s="146">
        <f>SUM(T26:T64)-SUM(S26:S64)</f>
        <v>-997</v>
      </c>
      <c r="T69" s="146"/>
    </row>
    <row r="70" spans="1:20" x14ac:dyDescent="0.3">
      <c r="A70" s="135">
        <v>52</v>
      </c>
      <c r="B70" s="145" t="s">
        <v>305</v>
      </c>
      <c r="C70" s="171"/>
      <c r="D70" s="171"/>
      <c r="E70" s="171"/>
      <c r="F70" s="171"/>
      <c r="G70" s="171"/>
      <c r="H70" s="171"/>
      <c r="K70" s="146">
        <f>SUM($N$26:$N$68)-SUM($K$26:$K$68)+1498.5</f>
        <v>426.06999999999789</v>
      </c>
    </row>
    <row r="71" spans="1:20" x14ac:dyDescent="0.3">
      <c r="C71" s="171"/>
      <c r="D71" s="171"/>
      <c r="E71" s="171"/>
      <c r="F71" s="171"/>
      <c r="G71" s="171"/>
      <c r="H71" s="171"/>
      <c r="K71" s="187"/>
    </row>
    <row r="72" spans="1:20" x14ac:dyDescent="0.3">
      <c r="C72" s="171"/>
      <c r="D72" s="171"/>
      <c r="E72" s="171"/>
      <c r="F72" s="171"/>
      <c r="G72" s="171"/>
      <c r="H72" s="171"/>
    </row>
    <row r="73" spans="1:20" x14ac:dyDescent="0.3">
      <c r="C73" s="171"/>
      <c r="D73" s="171"/>
      <c r="E73" s="171"/>
      <c r="F73" s="171"/>
      <c r="G73" s="171"/>
      <c r="H73" s="171"/>
    </row>
    <row r="74" spans="1:20" x14ac:dyDescent="0.3">
      <c r="C74" s="171"/>
      <c r="D74" s="171"/>
      <c r="E74" s="171"/>
      <c r="F74" s="171"/>
      <c r="G74" s="171"/>
      <c r="H74" s="171"/>
    </row>
    <row r="75" spans="1:20" x14ac:dyDescent="0.3">
      <c r="C75" s="171"/>
      <c r="D75" s="171"/>
      <c r="E75" s="171"/>
      <c r="F75" s="171"/>
      <c r="G75" s="171"/>
      <c r="H75" s="171"/>
    </row>
    <row r="76" spans="1:20" x14ac:dyDescent="0.3">
      <c r="C76" s="171"/>
      <c r="D76" s="171"/>
      <c r="E76" s="171"/>
      <c r="F76" s="171"/>
      <c r="G76" s="171"/>
      <c r="H76" s="171"/>
    </row>
    <row r="77" spans="1:20" x14ac:dyDescent="0.3">
      <c r="C77" s="171"/>
      <c r="D77" s="171"/>
      <c r="E77" s="171"/>
      <c r="F77" s="171"/>
      <c r="G77" s="171"/>
      <c r="H77" s="171"/>
    </row>
    <row r="78" spans="1:20" x14ac:dyDescent="0.3">
      <c r="C78" s="171"/>
      <c r="D78" s="171"/>
      <c r="E78" s="171"/>
      <c r="F78" s="171"/>
      <c r="G78" s="171"/>
      <c r="H78" s="171"/>
    </row>
    <row r="79" spans="1:20" x14ac:dyDescent="0.3">
      <c r="C79" s="171"/>
      <c r="D79" s="171"/>
      <c r="E79" s="171"/>
      <c r="F79" s="171"/>
      <c r="G79" s="171"/>
      <c r="H79" s="171"/>
    </row>
    <row r="80" spans="1:20" x14ac:dyDescent="0.3">
      <c r="C80" s="171"/>
      <c r="D80" s="171"/>
      <c r="E80" s="171"/>
      <c r="F80" s="171"/>
      <c r="G80" s="171"/>
      <c r="H80" s="171"/>
    </row>
    <row r="81" spans="3:8" x14ac:dyDescent="0.3">
      <c r="C81" s="171"/>
      <c r="D81" s="171"/>
      <c r="E81" s="171"/>
      <c r="F81" s="171"/>
      <c r="G81" s="171"/>
      <c r="H81" s="171"/>
    </row>
    <row r="82" spans="3:8" x14ac:dyDescent="0.3">
      <c r="C82" s="171"/>
      <c r="D82" s="171"/>
      <c r="E82" s="171"/>
      <c r="F82" s="171"/>
      <c r="G82" s="171"/>
      <c r="H82" s="171"/>
    </row>
    <row r="83" spans="3:8" x14ac:dyDescent="0.3">
      <c r="C83" s="171"/>
      <c r="D83" s="171"/>
      <c r="E83" s="171"/>
      <c r="F83" s="171"/>
      <c r="G83" s="171"/>
      <c r="H83" s="171"/>
    </row>
    <row r="84" spans="3:8" x14ac:dyDescent="0.3">
      <c r="C84" s="171"/>
      <c r="D84" s="171"/>
      <c r="E84" s="171"/>
      <c r="F84" s="171"/>
      <c r="G84" s="171"/>
      <c r="H84" s="171"/>
    </row>
    <row r="85" spans="3:8" x14ac:dyDescent="0.3">
      <c r="C85" s="171"/>
      <c r="D85" s="171"/>
      <c r="E85" s="171"/>
      <c r="F85" s="171"/>
      <c r="G85" s="171"/>
      <c r="H85" s="171"/>
    </row>
    <row r="86" spans="3:8" x14ac:dyDescent="0.3">
      <c r="C86" s="171"/>
      <c r="D86" s="171"/>
      <c r="E86" s="171"/>
      <c r="F86" s="171"/>
      <c r="G86" s="171"/>
      <c r="H86" s="171"/>
    </row>
    <row r="87" spans="3:8" x14ac:dyDescent="0.3">
      <c r="C87" s="171"/>
      <c r="D87" s="171"/>
      <c r="E87" s="171"/>
      <c r="F87" s="171"/>
      <c r="G87" s="171"/>
      <c r="H87" s="171"/>
    </row>
    <row r="88" spans="3:8" x14ac:dyDescent="0.3">
      <c r="C88" s="171"/>
      <c r="D88" s="171"/>
      <c r="E88" s="171"/>
      <c r="F88" s="171"/>
      <c r="G88" s="171"/>
      <c r="H88" s="171"/>
    </row>
    <row r="89" spans="3:8" x14ac:dyDescent="0.3">
      <c r="C89" s="171"/>
      <c r="D89" s="171"/>
      <c r="E89" s="171"/>
      <c r="F89" s="171"/>
      <c r="G89" s="171"/>
      <c r="H89" s="171"/>
    </row>
    <row r="90" spans="3:8" x14ac:dyDescent="0.3">
      <c r="C90" s="171"/>
      <c r="D90" s="171"/>
      <c r="E90" s="171"/>
      <c r="F90" s="171"/>
      <c r="G90" s="171"/>
      <c r="H90" s="171"/>
    </row>
    <row r="91" spans="3:8" x14ac:dyDescent="0.3">
      <c r="C91" s="171"/>
      <c r="D91" s="171"/>
      <c r="E91" s="171"/>
      <c r="F91" s="171"/>
      <c r="G91" s="171"/>
      <c r="H91" s="171"/>
    </row>
    <row r="92" spans="3:8" x14ac:dyDescent="0.3">
      <c r="C92" s="171"/>
      <c r="D92" s="171"/>
      <c r="E92" s="171"/>
      <c r="F92" s="171"/>
      <c r="G92" s="171"/>
      <c r="H92" s="171"/>
    </row>
    <row r="93" spans="3:8" x14ac:dyDescent="0.3">
      <c r="C93" s="171"/>
      <c r="D93" s="171"/>
      <c r="E93" s="171"/>
      <c r="F93" s="171"/>
      <c r="G93" s="171"/>
      <c r="H93" s="171"/>
    </row>
    <row r="94" spans="3:8" x14ac:dyDescent="0.3">
      <c r="C94" s="171"/>
      <c r="D94" s="171"/>
      <c r="E94" s="171"/>
      <c r="F94" s="171"/>
      <c r="G94" s="171"/>
      <c r="H94" s="171"/>
    </row>
    <row r="95" spans="3:8" x14ac:dyDescent="0.3">
      <c r="C95" s="171"/>
      <c r="D95" s="171"/>
      <c r="E95" s="171"/>
      <c r="F95" s="171"/>
      <c r="G95" s="171"/>
      <c r="H95" s="171"/>
    </row>
    <row r="96" spans="3:8" x14ac:dyDescent="0.3">
      <c r="C96" s="171"/>
      <c r="D96" s="171"/>
      <c r="E96" s="171"/>
      <c r="F96" s="171"/>
      <c r="G96" s="171"/>
      <c r="H96" s="171"/>
    </row>
    <row r="97" spans="3:8" x14ac:dyDescent="0.3">
      <c r="C97" s="171"/>
      <c r="D97" s="171"/>
      <c r="E97" s="171"/>
      <c r="F97" s="171"/>
      <c r="G97" s="171"/>
      <c r="H97" s="171"/>
    </row>
    <row r="98" spans="3:8" x14ac:dyDescent="0.3">
      <c r="C98" s="171"/>
      <c r="D98" s="171"/>
      <c r="E98" s="171"/>
      <c r="F98" s="171"/>
      <c r="G98" s="171"/>
      <c r="H98" s="171"/>
    </row>
    <row r="99" spans="3:8" x14ac:dyDescent="0.3">
      <c r="C99" s="171"/>
      <c r="D99" s="171"/>
      <c r="E99" s="171"/>
      <c r="F99" s="171"/>
      <c r="G99" s="171"/>
      <c r="H99" s="171"/>
    </row>
    <row r="100" spans="3:8" x14ac:dyDescent="0.3">
      <c r="C100" s="171"/>
      <c r="D100" s="171"/>
      <c r="E100" s="171"/>
      <c r="F100" s="171"/>
      <c r="G100" s="171"/>
      <c r="H100" s="171"/>
    </row>
    <row r="101" spans="3:8" x14ac:dyDescent="0.3">
      <c r="C101" s="171"/>
      <c r="D101" s="171"/>
      <c r="E101" s="171"/>
      <c r="F101" s="171"/>
      <c r="G101" s="171"/>
      <c r="H101" s="171"/>
    </row>
    <row r="102" spans="3:8" x14ac:dyDescent="0.3">
      <c r="C102" s="171"/>
      <c r="D102" s="171"/>
      <c r="E102" s="171"/>
      <c r="F102" s="171"/>
      <c r="G102" s="171"/>
      <c r="H102" s="171"/>
    </row>
    <row r="103" spans="3:8" x14ac:dyDescent="0.3">
      <c r="C103" s="171"/>
      <c r="D103" s="171"/>
      <c r="E103" s="171"/>
      <c r="F103" s="171"/>
      <c r="G103" s="171"/>
      <c r="H103" s="171"/>
    </row>
    <row r="104" spans="3:8" x14ac:dyDescent="0.3">
      <c r="C104" s="171"/>
      <c r="D104" s="171"/>
      <c r="E104" s="171"/>
      <c r="F104" s="171"/>
      <c r="G104" s="171"/>
      <c r="H104" s="171"/>
    </row>
    <row r="105" spans="3:8" x14ac:dyDescent="0.3">
      <c r="C105" s="171"/>
      <c r="D105" s="171"/>
      <c r="E105" s="171"/>
      <c r="F105" s="171"/>
      <c r="G105" s="171"/>
      <c r="H105" s="171"/>
    </row>
    <row r="106" spans="3:8" x14ac:dyDescent="0.3">
      <c r="C106" s="171"/>
      <c r="D106" s="171"/>
      <c r="E106" s="171"/>
      <c r="F106" s="171"/>
      <c r="G106" s="171"/>
      <c r="H106" s="171"/>
    </row>
    <row r="107" spans="3:8" x14ac:dyDescent="0.3">
      <c r="C107" s="171"/>
      <c r="D107" s="171"/>
      <c r="E107" s="171"/>
      <c r="F107" s="171"/>
      <c r="G107" s="171"/>
      <c r="H107" s="171"/>
    </row>
    <row r="108" spans="3:8" x14ac:dyDescent="0.3">
      <c r="C108" s="171"/>
      <c r="D108" s="171"/>
      <c r="E108" s="171"/>
      <c r="F108" s="171"/>
      <c r="G108" s="171"/>
      <c r="H108" s="171"/>
    </row>
    <row r="109" spans="3:8" x14ac:dyDescent="0.3">
      <c r="C109" s="171"/>
      <c r="D109" s="171"/>
      <c r="E109" s="171"/>
      <c r="F109" s="171"/>
      <c r="G109" s="171"/>
      <c r="H109" s="171"/>
    </row>
    <row r="110" spans="3:8" x14ac:dyDescent="0.3">
      <c r="C110" s="171"/>
      <c r="D110" s="171"/>
      <c r="E110" s="171"/>
      <c r="F110" s="171"/>
      <c r="G110" s="171"/>
      <c r="H110" s="171"/>
    </row>
    <row r="111" spans="3:8" x14ac:dyDescent="0.3">
      <c r="C111" s="171"/>
      <c r="D111" s="171"/>
      <c r="E111" s="171"/>
      <c r="F111" s="171"/>
      <c r="G111" s="171"/>
      <c r="H111" s="171"/>
    </row>
    <row r="112" spans="3:8" x14ac:dyDescent="0.3">
      <c r="C112" s="171"/>
      <c r="D112" s="171"/>
      <c r="E112" s="171"/>
      <c r="F112" s="171"/>
      <c r="G112" s="171"/>
      <c r="H112" s="171"/>
    </row>
    <row r="113" spans="3:8" x14ac:dyDescent="0.3">
      <c r="C113" s="171"/>
      <c r="D113" s="171"/>
      <c r="E113" s="171"/>
      <c r="F113" s="171"/>
      <c r="G113" s="171"/>
      <c r="H113" s="171"/>
    </row>
    <row r="114" spans="3:8" x14ac:dyDescent="0.3">
      <c r="C114" s="171"/>
      <c r="D114" s="171"/>
      <c r="E114" s="171"/>
      <c r="F114" s="171"/>
      <c r="G114" s="171"/>
      <c r="H114" s="171"/>
    </row>
    <row r="115" spans="3:8" x14ac:dyDescent="0.3">
      <c r="C115" s="171"/>
      <c r="D115" s="171"/>
      <c r="E115" s="171"/>
      <c r="F115" s="171"/>
      <c r="G115" s="171"/>
      <c r="H115" s="171"/>
    </row>
    <row r="116" spans="3:8" x14ac:dyDescent="0.3">
      <c r="C116" s="171"/>
      <c r="D116" s="171"/>
      <c r="E116" s="171"/>
      <c r="F116" s="171"/>
      <c r="G116" s="171"/>
      <c r="H116" s="171"/>
    </row>
    <row r="117" spans="3:8" x14ac:dyDescent="0.3">
      <c r="C117" s="171"/>
      <c r="D117" s="171"/>
      <c r="E117" s="171"/>
      <c r="F117" s="171"/>
      <c r="G117" s="171"/>
      <c r="H117" s="171"/>
    </row>
    <row r="118" spans="3:8" x14ac:dyDescent="0.3">
      <c r="C118" s="171"/>
      <c r="D118" s="171"/>
      <c r="E118" s="171"/>
      <c r="F118" s="171"/>
      <c r="G118" s="171"/>
      <c r="H118" s="171"/>
    </row>
    <row r="119" spans="3:8" x14ac:dyDescent="0.3">
      <c r="C119" s="171"/>
      <c r="D119" s="171"/>
      <c r="E119" s="171"/>
      <c r="F119" s="171"/>
      <c r="G119" s="171"/>
      <c r="H119" s="171"/>
    </row>
    <row r="120" spans="3:8" x14ac:dyDescent="0.3">
      <c r="C120" s="171"/>
      <c r="D120" s="171"/>
      <c r="E120" s="171"/>
      <c r="F120" s="171"/>
      <c r="G120" s="171"/>
      <c r="H120" s="171"/>
    </row>
    <row r="121" spans="3:8" x14ac:dyDescent="0.3">
      <c r="C121" s="171"/>
      <c r="D121" s="171"/>
      <c r="E121" s="171"/>
      <c r="F121" s="171"/>
      <c r="G121" s="171"/>
      <c r="H121" s="171"/>
    </row>
    <row r="122" spans="3:8" x14ac:dyDescent="0.3">
      <c r="C122" s="171"/>
      <c r="D122" s="171"/>
      <c r="E122" s="171"/>
      <c r="F122" s="171"/>
      <c r="G122" s="171"/>
      <c r="H122" s="171"/>
    </row>
    <row r="123" spans="3:8" x14ac:dyDescent="0.3">
      <c r="C123" s="171"/>
      <c r="D123" s="171"/>
      <c r="E123" s="171"/>
      <c r="F123" s="171"/>
      <c r="G123" s="171"/>
      <c r="H123" s="171"/>
    </row>
    <row r="124" spans="3:8" x14ac:dyDescent="0.3">
      <c r="C124" s="171"/>
      <c r="D124" s="171"/>
      <c r="E124" s="171"/>
      <c r="F124" s="171"/>
      <c r="G124" s="171"/>
      <c r="H124" s="171"/>
    </row>
    <row r="125" spans="3:8" x14ac:dyDescent="0.3">
      <c r="C125" s="171"/>
      <c r="D125" s="171"/>
      <c r="E125" s="171"/>
      <c r="F125" s="171"/>
      <c r="G125" s="171"/>
      <c r="H125" s="171"/>
    </row>
    <row r="126" spans="3:8" x14ac:dyDescent="0.3">
      <c r="C126" s="171"/>
      <c r="D126" s="171"/>
      <c r="E126" s="171"/>
      <c r="F126" s="171"/>
      <c r="G126" s="171"/>
      <c r="H126" s="171"/>
    </row>
    <row r="127" spans="3:8" x14ac:dyDescent="0.3">
      <c r="C127" s="171"/>
      <c r="D127" s="171"/>
      <c r="E127" s="171"/>
      <c r="F127" s="171"/>
      <c r="G127" s="171"/>
      <c r="H127" s="171"/>
    </row>
    <row r="128" spans="3:8" x14ac:dyDescent="0.3">
      <c r="C128" s="171"/>
      <c r="D128" s="171"/>
      <c r="E128" s="171"/>
      <c r="F128" s="171"/>
      <c r="G128" s="171"/>
      <c r="H128" s="171"/>
    </row>
    <row r="129" spans="3:8" x14ac:dyDescent="0.3">
      <c r="C129" s="171"/>
      <c r="D129" s="171"/>
      <c r="E129" s="171"/>
      <c r="F129" s="171"/>
      <c r="G129" s="171"/>
      <c r="H129" s="171"/>
    </row>
    <row r="130" spans="3:8" x14ac:dyDescent="0.3">
      <c r="C130" s="171"/>
      <c r="D130" s="171"/>
      <c r="E130" s="171"/>
      <c r="F130" s="171"/>
      <c r="G130" s="171"/>
      <c r="H130" s="171"/>
    </row>
    <row r="131" spans="3:8" x14ac:dyDescent="0.3">
      <c r="C131" s="171"/>
      <c r="D131" s="171"/>
      <c r="E131" s="171"/>
      <c r="F131" s="171"/>
      <c r="G131" s="171"/>
      <c r="H131" s="171"/>
    </row>
    <row r="132" spans="3:8" x14ac:dyDescent="0.3">
      <c r="C132" s="171"/>
      <c r="D132" s="171"/>
      <c r="E132" s="171"/>
      <c r="F132" s="171"/>
      <c r="G132" s="171"/>
      <c r="H132" s="171"/>
    </row>
    <row r="133" spans="3:8" x14ac:dyDescent="0.3">
      <c r="C133" s="171"/>
      <c r="D133" s="171"/>
      <c r="E133" s="171"/>
      <c r="F133" s="171"/>
      <c r="G133" s="171"/>
      <c r="H133" s="171"/>
    </row>
    <row r="134" spans="3:8" x14ac:dyDescent="0.3">
      <c r="C134" s="171"/>
      <c r="D134" s="171"/>
      <c r="E134" s="171"/>
      <c r="F134" s="171"/>
      <c r="G134" s="171"/>
      <c r="H134" s="171"/>
    </row>
    <row r="135" spans="3:8" x14ac:dyDescent="0.3">
      <c r="C135" s="171"/>
      <c r="D135" s="171"/>
      <c r="E135" s="171"/>
      <c r="F135" s="171"/>
      <c r="G135" s="171"/>
      <c r="H135" s="171"/>
    </row>
    <row r="136" spans="3:8" x14ac:dyDescent="0.3">
      <c r="C136" s="171"/>
      <c r="D136" s="171"/>
      <c r="E136" s="171"/>
      <c r="F136" s="171"/>
      <c r="G136" s="171"/>
      <c r="H136" s="171"/>
    </row>
    <row r="137" spans="3:8" x14ac:dyDescent="0.3">
      <c r="C137" s="171"/>
      <c r="D137" s="171"/>
      <c r="E137" s="171"/>
      <c r="F137" s="171"/>
      <c r="G137" s="171"/>
      <c r="H137" s="171"/>
    </row>
    <row r="138" spans="3:8" x14ac:dyDescent="0.3">
      <c r="C138" s="171"/>
      <c r="D138" s="171"/>
      <c r="E138" s="171"/>
      <c r="F138" s="171"/>
      <c r="G138" s="171"/>
      <c r="H138" s="171"/>
    </row>
    <row r="139" spans="3:8" x14ac:dyDescent="0.3">
      <c r="C139" s="171"/>
      <c r="D139" s="171"/>
      <c r="E139" s="171"/>
      <c r="F139" s="171"/>
      <c r="G139" s="171"/>
      <c r="H139" s="171"/>
    </row>
    <row r="140" spans="3:8" x14ac:dyDescent="0.3">
      <c r="C140" s="171"/>
      <c r="D140" s="171"/>
      <c r="E140" s="171"/>
      <c r="F140" s="171"/>
      <c r="G140" s="171"/>
      <c r="H140" s="171"/>
    </row>
    <row r="141" spans="3:8" x14ac:dyDescent="0.3">
      <c r="C141" s="171"/>
      <c r="D141" s="171"/>
      <c r="E141" s="171"/>
      <c r="F141" s="171"/>
      <c r="G141" s="171"/>
      <c r="H141" s="171"/>
    </row>
    <row r="142" spans="3:8" x14ac:dyDescent="0.3">
      <c r="C142" s="171"/>
      <c r="D142" s="171"/>
      <c r="E142" s="171"/>
      <c r="F142" s="171"/>
      <c r="G142" s="171"/>
      <c r="H142" s="171"/>
    </row>
    <row r="143" spans="3:8" x14ac:dyDescent="0.3">
      <c r="C143" s="171"/>
      <c r="D143" s="171"/>
      <c r="E143" s="171"/>
      <c r="F143" s="171"/>
      <c r="G143" s="171"/>
      <c r="H143" s="171"/>
    </row>
    <row r="144" spans="3:8" x14ac:dyDescent="0.3">
      <c r="C144" s="171"/>
      <c r="D144" s="171"/>
      <c r="E144" s="171"/>
      <c r="F144" s="171"/>
      <c r="G144" s="171"/>
      <c r="H144" s="171"/>
    </row>
    <row r="145" spans="3:8" x14ac:dyDescent="0.3">
      <c r="C145" s="171"/>
      <c r="D145" s="171"/>
      <c r="E145" s="171"/>
      <c r="F145" s="171"/>
      <c r="G145" s="171"/>
      <c r="H145" s="171"/>
    </row>
    <row r="146" spans="3:8" x14ac:dyDescent="0.3">
      <c r="C146" s="171"/>
      <c r="D146" s="171"/>
      <c r="E146" s="171"/>
      <c r="F146" s="171"/>
      <c r="G146" s="171"/>
      <c r="H146" s="171"/>
    </row>
    <row r="147" spans="3:8" x14ac:dyDescent="0.3">
      <c r="C147" s="171"/>
      <c r="D147" s="171"/>
      <c r="E147" s="171"/>
      <c r="F147" s="171"/>
      <c r="G147" s="171"/>
      <c r="H147" s="171"/>
    </row>
    <row r="148" spans="3:8" x14ac:dyDescent="0.3">
      <c r="C148" s="171"/>
      <c r="D148" s="171"/>
      <c r="E148" s="171"/>
      <c r="F148" s="171"/>
      <c r="G148" s="171"/>
      <c r="H148" s="171"/>
    </row>
    <row r="149" spans="3:8" x14ac:dyDescent="0.3">
      <c r="C149" s="171"/>
      <c r="D149" s="171"/>
      <c r="E149" s="171"/>
      <c r="F149" s="171"/>
      <c r="G149" s="171"/>
      <c r="H149" s="171"/>
    </row>
    <row r="150" spans="3:8" x14ac:dyDescent="0.3">
      <c r="C150" s="171"/>
      <c r="D150" s="171"/>
      <c r="E150" s="171"/>
      <c r="F150" s="171"/>
      <c r="G150" s="171"/>
      <c r="H150" s="171"/>
    </row>
    <row r="151" spans="3:8" x14ac:dyDescent="0.3">
      <c r="C151" s="171"/>
      <c r="D151" s="171"/>
      <c r="E151" s="171"/>
      <c r="F151" s="171"/>
      <c r="G151" s="171"/>
      <c r="H151" s="171"/>
    </row>
    <row r="152" spans="3:8" x14ac:dyDescent="0.3">
      <c r="C152" s="171"/>
      <c r="D152" s="171"/>
      <c r="E152" s="171"/>
      <c r="F152" s="171"/>
      <c r="G152" s="171"/>
      <c r="H152" s="171"/>
    </row>
    <row r="153" spans="3:8" x14ac:dyDescent="0.3">
      <c r="C153" s="171"/>
      <c r="D153" s="171"/>
      <c r="E153" s="171"/>
      <c r="F153" s="171"/>
      <c r="G153" s="171"/>
      <c r="H153" s="171"/>
    </row>
    <row r="154" spans="3:8" x14ac:dyDescent="0.3">
      <c r="C154" s="171"/>
      <c r="D154" s="171"/>
      <c r="E154" s="171"/>
      <c r="F154" s="171"/>
      <c r="G154" s="171"/>
      <c r="H154" s="171"/>
    </row>
    <row r="155" spans="3:8" x14ac:dyDescent="0.3">
      <c r="C155" s="171"/>
      <c r="D155" s="171"/>
      <c r="E155" s="171"/>
      <c r="F155" s="171"/>
      <c r="G155" s="171"/>
      <c r="H155" s="171"/>
    </row>
    <row r="156" spans="3:8" x14ac:dyDescent="0.3">
      <c r="C156" s="171"/>
      <c r="D156" s="171"/>
      <c r="E156" s="171"/>
      <c r="F156" s="171"/>
      <c r="G156" s="171"/>
      <c r="H156" s="171"/>
    </row>
    <row r="157" spans="3:8" x14ac:dyDescent="0.3">
      <c r="C157" s="171"/>
      <c r="D157" s="171"/>
      <c r="E157" s="171"/>
      <c r="F157" s="171"/>
      <c r="G157" s="171"/>
      <c r="H157" s="171"/>
    </row>
    <row r="158" spans="3:8" x14ac:dyDescent="0.3">
      <c r="C158" s="171"/>
      <c r="D158" s="171"/>
      <c r="E158" s="171"/>
      <c r="F158" s="171"/>
      <c r="G158" s="171"/>
      <c r="H158" s="171"/>
    </row>
    <row r="159" spans="3:8" x14ac:dyDescent="0.3">
      <c r="C159" s="171"/>
      <c r="D159" s="171"/>
      <c r="E159" s="171"/>
      <c r="F159" s="171"/>
      <c r="G159" s="171"/>
      <c r="H159" s="171"/>
    </row>
    <row r="160" spans="3:8" x14ac:dyDescent="0.3">
      <c r="C160" s="171"/>
      <c r="D160" s="171"/>
      <c r="E160" s="171"/>
      <c r="F160" s="171"/>
      <c r="G160" s="171"/>
      <c r="H160" s="171"/>
    </row>
    <row r="161" spans="3:8" x14ac:dyDescent="0.3">
      <c r="C161" s="171"/>
      <c r="D161" s="171"/>
      <c r="E161" s="171"/>
      <c r="F161" s="171"/>
      <c r="G161" s="171"/>
      <c r="H161" s="171"/>
    </row>
    <row r="162" spans="3:8" x14ac:dyDescent="0.3">
      <c r="C162" s="171"/>
      <c r="D162" s="171"/>
      <c r="E162" s="171"/>
      <c r="F162" s="171"/>
      <c r="G162" s="171"/>
      <c r="H162" s="171"/>
    </row>
    <row r="163" spans="3:8" x14ac:dyDescent="0.3">
      <c r="C163" s="171"/>
      <c r="D163" s="171"/>
      <c r="E163" s="171"/>
      <c r="F163" s="171"/>
      <c r="G163" s="171"/>
      <c r="H163" s="171"/>
    </row>
    <row r="164" spans="3:8" x14ac:dyDescent="0.3">
      <c r="C164" s="171"/>
      <c r="D164" s="171"/>
      <c r="E164" s="171"/>
      <c r="F164" s="171"/>
      <c r="G164" s="171"/>
      <c r="H164" s="171"/>
    </row>
    <row r="165" spans="3:8" x14ac:dyDescent="0.3">
      <c r="C165" s="171"/>
      <c r="D165" s="171"/>
      <c r="E165" s="171"/>
      <c r="F165" s="171"/>
      <c r="G165" s="171"/>
      <c r="H165" s="171"/>
    </row>
    <row r="166" spans="3:8" x14ac:dyDescent="0.3">
      <c r="C166" s="171"/>
      <c r="D166" s="171"/>
      <c r="E166" s="171"/>
      <c r="F166" s="171"/>
      <c r="G166" s="171"/>
      <c r="H166" s="171"/>
    </row>
    <row r="167" spans="3:8" x14ac:dyDescent="0.3">
      <c r="C167" s="171"/>
      <c r="D167" s="171"/>
      <c r="E167" s="171"/>
      <c r="F167" s="171"/>
      <c r="G167" s="171"/>
      <c r="H167" s="171"/>
    </row>
    <row r="168" spans="3:8" x14ac:dyDescent="0.3">
      <c r="C168" s="171"/>
      <c r="D168" s="171"/>
      <c r="E168" s="171"/>
      <c r="F168" s="171"/>
      <c r="G168" s="171"/>
      <c r="H168" s="171"/>
    </row>
    <row r="169" spans="3:8" x14ac:dyDescent="0.3">
      <c r="C169" s="171"/>
      <c r="D169" s="171"/>
      <c r="E169" s="171"/>
      <c r="F169" s="171"/>
      <c r="G169" s="171"/>
      <c r="H169" s="171"/>
    </row>
    <row r="170" spans="3:8" x14ac:dyDescent="0.3">
      <c r="C170" s="171"/>
      <c r="D170" s="171"/>
      <c r="E170" s="171"/>
      <c r="F170" s="171"/>
      <c r="G170" s="171"/>
      <c r="H170" s="171"/>
    </row>
    <row r="171" spans="3:8" x14ac:dyDescent="0.3">
      <c r="C171" s="171"/>
      <c r="D171" s="171"/>
      <c r="E171" s="171"/>
      <c r="F171" s="171"/>
      <c r="G171" s="171"/>
      <c r="H171" s="171"/>
    </row>
    <row r="172" spans="3:8" x14ac:dyDescent="0.3">
      <c r="C172" s="171"/>
      <c r="D172" s="171"/>
      <c r="E172" s="171"/>
      <c r="F172" s="171"/>
      <c r="G172" s="171"/>
      <c r="H172" s="171"/>
    </row>
    <row r="173" spans="3:8" x14ac:dyDescent="0.3">
      <c r="C173" s="171"/>
      <c r="D173" s="171"/>
      <c r="E173" s="171"/>
      <c r="F173" s="171"/>
      <c r="G173" s="171"/>
      <c r="H173" s="171"/>
    </row>
    <row r="174" spans="3:8" x14ac:dyDescent="0.3">
      <c r="C174" s="171"/>
      <c r="D174" s="171"/>
      <c r="E174" s="171"/>
      <c r="F174" s="171"/>
      <c r="G174" s="171"/>
      <c r="H174" s="171"/>
    </row>
    <row r="175" spans="3:8" x14ac:dyDescent="0.3">
      <c r="C175" s="171"/>
      <c r="D175" s="171"/>
      <c r="E175" s="171"/>
      <c r="F175" s="171"/>
      <c r="G175" s="171"/>
      <c r="H175" s="171"/>
    </row>
    <row r="176" spans="3:8" x14ac:dyDescent="0.3">
      <c r="C176" s="171"/>
      <c r="D176" s="171"/>
      <c r="E176" s="171"/>
      <c r="F176" s="171"/>
      <c r="G176" s="171"/>
      <c r="H176" s="171"/>
    </row>
    <row r="177" spans="3:8" x14ac:dyDescent="0.3">
      <c r="C177" s="171"/>
      <c r="D177" s="171"/>
      <c r="E177" s="171"/>
      <c r="F177" s="171"/>
      <c r="G177" s="171"/>
      <c r="H177" s="171"/>
    </row>
    <row r="178" spans="3:8" x14ac:dyDescent="0.3">
      <c r="C178" s="171"/>
      <c r="D178" s="171"/>
      <c r="E178" s="171"/>
      <c r="F178" s="171"/>
      <c r="G178" s="171"/>
      <c r="H178" s="171"/>
    </row>
    <row r="179" spans="3:8" x14ac:dyDescent="0.3">
      <c r="C179" s="171"/>
      <c r="D179" s="171"/>
      <c r="E179" s="171"/>
      <c r="F179" s="171"/>
      <c r="G179" s="171"/>
      <c r="H179" s="171"/>
    </row>
    <row r="180" spans="3:8" x14ac:dyDescent="0.3">
      <c r="C180" s="171"/>
      <c r="D180" s="171"/>
      <c r="E180" s="171"/>
      <c r="F180" s="171"/>
      <c r="G180" s="171"/>
      <c r="H180" s="171"/>
    </row>
    <row r="181" spans="3:8" x14ac:dyDescent="0.3">
      <c r="C181" s="171"/>
      <c r="D181" s="171"/>
      <c r="E181" s="171"/>
      <c r="F181" s="171"/>
      <c r="G181" s="171"/>
      <c r="H181" s="171"/>
    </row>
    <row r="182" spans="3:8" x14ac:dyDescent="0.3">
      <c r="C182" s="171"/>
      <c r="D182" s="171"/>
      <c r="E182" s="171"/>
      <c r="F182" s="171"/>
      <c r="G182" s="171"/>
      <c r="H182" s="171"/>
    </row>
    <row r="183" spans="3:8" x14ac:dyDescent="0.3">
      <c r="C183" s="171"/>
      <c r="D183" s="171"/>
      <c r="E183" s="171"/>
      <c r="F183" s="171"/>
      <c r="G183" s="171"/>
      <c r="H183" s="171"/>
    </row>
    <row r="184" spans="3:8" x14ac:dyDescent="0.3">
      <c r="C184" s="171"/>
      <c r="D184" s="171"/>
      <c r="E184" s="171"/>
      <c r="F184" s="171"/>
      <c r="G184" s="171"/>
      <c r="H184" s="171"/>
    </row>
    <row r="185" spans="3:8" x14ac:dyDescent="0.3">
      <c r="C185" s="171"/>
      <c r="D185" s="171"/>
      <c r="E185" s="171"/>
      <c r="F185" s="171"/>
      <c r="G185" s="171"/>
      <c r="H185" s="171"/>
    </row>
    <row r="186" spans="3:8" x14ac:dyDescent="0.3">
      <c r="C186" s="171"/>
      <c r="D186" s="171"/>
      <c r="E186" s="171"/>
      <c r="F186" s="171"/>
      <c r="G186" s="171"/>
      <c r="H186" s="171"/>
    </row>
    <row r="187" spans="3:8" x14ac:dyDescent="0.3">
      <c r="C187" s="171"/>
      <c r="D187" s="171"/>
      <c r="E187" s="171"/>
      <c r="F187" s="171"/>
      <c r="G187" s="171"/>
      <c r="H187" s="171"/>
    </row>
    <row r="188" spans="3:8" x14ac:dyDescent="0.3">
      <c r="C188" s="171"/>
      <c r="D188" s="171"/>
      <c r="E188" s="171"/>
      <c r="F188" s="171"/>
      <c r="G188" s="171"/>
      <c r="H188" s="171"/>
    </row>
    <row r="189" spans="3:8" x14ac:dyDescent="0.3">
      <c r="C189" s="171"/>
      <c r="D189" s="171"/>
      <c r="E189" s="171"/>
      <c r="F189" s="171"/>
      <c r="G189" s="171"/>
      <c r="H189" s="171"/>
    </row>
    <row r="190" spans="3:8" x14ac:dyDescent="0.3">
      <c r="C190" s="171"/>
      <c r="D190" s="171"/>
      <c r="E190" s="171"/>
      <c r="F190" s="171"/>
      <c r="G190" s="171"/>
      <c r="H190" s="171"/>
    </row>
    <row r="191" spans="3:8" x14ac:dyDescent="0.3">
      <c r="C191" s="171"/>
      <c r="D191" s="171"/>
      <c r="E191" s="171"/>
      <c r="F191" s="171"/>
      <c r="G191" s="171"/>
      <c r="H191" s="171"/>
    </row>
    <row r="192" spans="3:8" x14ac:dyDescent="0.3">
      <c r="C192" s="171"/>
      <c r="D192" s="171"/>
      <c r="E192" s="171"/>
      <c r="F192" s="171"/>
      <c r="G192" s="171"/>
      <c r="H192" s="171"/>
    </row>
    <row r="193" spans="3:8" x14ac:dyDescent="0.3">
      <c r="C193" s="171"/>
      <c r="D193" s="171"/>
      <c r="E193" s="171"/>
      <c r="F193" s="171"/>
      <c r="G193" s="171"/>
      <c r="H193" s="171"/>
    </row>
    <row r="194" spans="3:8" x14ac:dyDescent="0.3">
      <c r="C194" s="171"/>
      <c r="D194" s="171"/>
      <c r="E194" s="171"/>
      <c r="F194" s="171"/>
      <c r="G194" s="171"/>
      <c r="H194" s="171"/>
    </row>
    <row r="195" spans="3:8" x14ac:dyDescent="0.3">
      <c r="C195" s="171"/>
      <c r="D195" s="171"/>
      <c r="E195" s="171"/>
      <c r="F195" s="171"/>
      <c r="G195" s="171"/>
      <c r="H195" s="171"/>
    </row>
    <row r="196" spans="3:8" x14ac:dyDescent="0.3">
      <c r="C196" s="171"/>
      <c r="D196" s="171"/>
      <c r="E196" s="171"/>
      <c r="F196" s="171"/>
      <c r="G196" s="171"/>
      <c r="H196" s="171"/>
    </row>
    <row r="197" spans="3:8" x14ac:dyDescent="0.3">
      <c r="C197" s="171"/>
      <c r="D197" s="171"/>
      <c r="E197" s="171"/>
      <c r="F197" s="171"/>
      <c r="G197" s="171"/>
      <c r="H197" s="171"/>
    </row>
    <row r="198" spans="3:8" x14ac:dyDescent="0.3">
      <c r="C198" s="171"/>
      <c r="D198" s="171"/>
      <c r="E198" s="171"/>
      <c r="F198" s="171"/>
      <c r="G198" s="171"/>
      <c r="H198" s="171"/>
    </row>
    <row r="199" spans="3:8" x14ac:dyDescent="0.3">
      <c r="C199" s="171"/>
      <c r="D199" s="171"/>
      <c r="E199" s="171"/>
      <c r="F199" s="171"/>
      <c r="G199" s="171"/>
      <c r="H199" s="171"/>
    </row>
    <row r="200" spans="3:8" x14ac:dyDescent="0.3">
      <c r="C200" s="171"/>
      <c r="D200" s="171"/>
      <c r="E200" s="171"/>
      <c r="F200" s="171"/>
      <c r="G200" s="171"/>
      <c r="H200" s="171"/>
    </row>
    <row r="201" spans="3:8" x14ac:dyDescent="0.3">
      <c r="C201" s="171"/>
      <c r="D201" s="171"/>
      <c r="E201" s="171"/>
      <c r="F201" s="171"/>
      <c r="G201" s="171"/>
      <c r="H201" s="171"/>
    </row>
    <row r="202" spans="3:8" x14ac:dyDescent="0.3">
      <c r="C202" s="171"/>
      <c r="D202" s="171"/>
      <c r="E202" s="171"/>
      <c r="F202" s="171"/>
      <c r="G202" s="171"/>
      <c r="H202" s="171"/>
    </row>
    <row r="203" spans="3:8" x14ac:dyDescent="0.3">
      <c r="C203" s="171"/>
      <c r="D203" s="171"/>
      <c r="E203" s="171"/>
      <c r="F203" s="171"/>
      <c r="G203" s="171"/>
      <c r="H203" s="171"/>
    </row>
    <row r="204" spans="3:8" x14ac:dyDescent="0.3">
      <c r="C204" s="171"/>
      <c r="D204" s="171"/>
      <c r="E204" s="171"/>
      <c r="F204" s="171"/>
      <c r="G204" s="171"/>
      <c r="H204" s="171"/>
    </row>
    <row r="205" spans="3:8" x14ac:dyDescent="0.3">
      <c r="C205" s="171"/>
      <c r="D205" s="171"/>
      <c r="E205" s="171"/>
      <c r="F205" s="171"/>
      <c r="G205" s="171"/>
      <c r="H205" s="171"/>
    </row>
    <row r="206" spans="3:8" x14ac:dyDescent="0.3">
      <c r="C206" s="171"/>
      <c r="D206" s="171"/>
      <c r="E206" s="171"/>
      <c r="F206" s="171"/>
      <c r="G206" s="171"/>
      <c r="H206" s="171"/>
    </row>
    <row r="207" spans="3:8" x14ac:dyDescent="0.3">
      <c r="C207" s="171"/>
      <c r="D207" s="171"/>
      <c r="E207" s="171"/>
      <c r="F207" s="171"/>
      <c r="G207" s="171"/>
      <c r="H207" s="171"/>
    </row>
    <row r="208" spans="3:8" x14ac:dyDescent="0.3">
      <c r="C208" s="171"/>
      <c r="D208" s="171"/>
      <c r="E208" s="171"/>
      <c r="F208" s="171"/>
      <c r="G208" s="171"/>
      <c r="H208" s="171"/>
    </row>
    <row r="209" spans="3:8" x14ac:dyDescent="0.3">
      <c r="C209" s="171"/>
      <c r="D209" s="171"/>
      <c r="E209" s="171"/>
      <c r="F209" s="171"/>
      <c r="G209" s="171"/>
      <c r="H209" s="171"/>
    </row>
    <row r="210" spans="3:8" x14ac:dyDescent="0.3">
      <c r="C210" s="171"/>
      <c r="D210" s="171"/>
      <c r="E210" s="171"/>
      <c r="F210" s="171"/>
      <c r="G210" s="171"/>
      <c r="H210" s="171"/>
    </row>
    <row r="211" spans="3:8" x14ac:dyDescent="0.3">
      <c r="C211" s="171"/>
      <c r="D211" s="171"/>
      <c r="E211" s="171"/>
      <c r="F211" s="171"/>
      <c r="G211" s="171"/>
      <c r="H211" s="171"/>
    </row>
    <row r="212" spans="3:8" x14ac:dyDescent="0.3">
      <c r="C212" s="171"/>
      <c r="D212" s="171"/>
      <c r="E212" s="171"/>
      <c r="F212" s="171"/>
      <c r="G212" s="171"/>
      <c r="H212" s="171"/>
    </row>
    <row r="213" spans="3:8" x14ac:dyDescent="0.3">
      <c r="C213" s="171"/>
      <c r="D213" s="171"/>
      <c r="E213" s="171"/>
      <c r="F213" s="171"/>
      <c r="G213" s="171"/>
      <c r="H213" s="171"/>
    </row>
    <row r="214" spans="3:8" x14ac:dyDescent="0.3">
      <c r="C214" s="171"/>
      <c r="D214" s="171"/>
      <c r="E214" s="171"/>
      <c r="F214" s="171"/>
      <c r="G214" s="171"/>
      <c r="H214" s="171"/>
    </row>
    <row r="215" spans="3:8" x14ac:dyDescent="0.3">
      <c r="C215" s="171"/>
      <c r="D215" s="171"/>
      <c r="E215" s="171"/>
      <c r="F215" s="171"/>
      <c r="G215" s="171"/>
      <c r="H215" s="171"/>
    </row>
    <row r="216" spans="3:8" x14ac:dyDescent="0.3">
      <c r="C216" s="171"/>
      <c r="D216" s="171"/>
      <c r="E216" s="171"/>
      <c r="F216" s="171"/>
      <c r="G216" s="171"/>
      <c r="H216" s="171"/>
    </row>
    <row r="217" spans="3:8" x14ac:dyDescent="0.3">
      <c r="C217" s="171"/>
      <c r="D217" s="171"/>
      <c r="E217" s="171"/>
      <c r="F217" s="171"/>
      <c r="G217" s="171"/>
      <c r="H217" s="171"/>
    </row>
    <row r="218" spans="3:8" x14ac:dyDescent="0.3">
      <c r="C218" s="171"/>
      <c r="D218" s="171"/>
      <c r="E218" s="171"/>
      <c r="F218" s="171"/>
      <c r="G218" s="171"/>
      <c r="H218" s="171"/>
    </row>
    <row r="219" spans="3:8" x14ac:dyDescent="0.3">
      <c r="C219" s="171"/>
      <c r="D219" s="171"/>
      <c r="E219" s="171"/>
      <c r="F219" s="171"/>
      <c r="G219" s="171"/>
      <c r="H219" s="171"/>
    </row>
    <row r="220" spans="3:8" x14ac:dyDescent="0.3">
      <c r="C220" s="171"/>
      <c r="D220" s="171"/>
      <c r="E220" s="171"/>
      <c r="F220" s="171"/>
      <c r="G220" s="171"/>
      <c r="H220" s="171"/>
    </row>
    <row r="221" spans="3:8" x14ac:dyDescent="0.3">
      <c r="C221" s="171"/>
      <c r="D221" s="171"/>
      <c r="E221" s="171"/>
      <c r="F221" s="171"/>
      <c r="G221" s="171"/>
      <c r="H221" s="171"/>
    </row>
    <row r="222" spans="3:8" x14ac:dyDescent="0.3">
      <c r="C222" s="171"/>
      <c r="D222" s="171"/>
      <c r="E222" s="171"/>
      <c r="F222" s="171"/>
      <c r="G222" s="171"/>
      <c r="H222" s="171"/>
    </row>
    <row r="223" spans="3:8" x14ac:dyDescent="0.3">
      <c r="C223" s="171"/>
      <c r="D223" s="171"/>
      <c r="E223" s="171"/>
      <c r="F223" s="171"/>
      <c r="G223" s="171"/>
      <c r="H223" s="171"/>
    </row>
    <row r="224" spans="3:8" x14ac:dyDescent="0.3">
      <c r="C224" s="171"/>
      <c r="D224" s="171"/>
      <c r="E224" s="171"/>
      <c r="F224" s="171"/>
      <c r="G224" s="171"/>
      <c r="H224" s="171"/>
    </row>
    <row r="225" spans="3:8" x14ac:dyDescent="0.3">
      <c r="C225" s="171"/>
      <c r="D225" s="171"/>
      <c r="E225" s="171"/>
      <c r="F225" s="171"/>
      <c r="G225" s="171"/>
      <c r="H225" s="171"/>
    </row>
    <row r="226" spans="3:8" x14ac:dyDescent="0.3">
      <c r="C226" s="171"/>
      <c r="D226" s="171"/>
      <c r="E226" s="171"/>
      <c r="F226" s="171"/>
      <c r="G226" s="171"/>
      <c r="H226" s="171"/>
    </row>
    <row r="227" spans="3:8" x14ac:dyDescent="0.3">
      <c r="C227" s="171"/>
      <c r="D227" s="171"/>
      <c r="E227" s="171"/>
      <c r="F227" s="171"/>
      <c r="G227" s="171"/>
      <c r="H227" s="171"/>
    </row>
    <row r="228" spans="3:8" x14ac:dyDescent="0.3">
      <c r="C228" s="171"/>
      <c r="D228" s="171"/>
      <c r="E228" s="171"/>
      <c r="F228" s="171"/>
      <c r="G228" s="171"/>
      <c r="H228" s="171"/>
    </row>
    <row r="229" spans="3:8" x14ac:dyDescent="0.3">
      <c r="C229" s="171"/>
      <c r="D229" s="171"/>
      <c r="E229" s="171"/>
      <c r="F229" s="171"/>
      <c r="G229" s="171"/>
      <c r="H229" s="171"/>
    </row>
    <row r="230" spans="3:8" x14ac:dyDescent="0.3">
      <c r="C230" s="171"/>
      <c r="D230" s="171"/>
      <c r="E230" s="171"/>
      <c r="F230" s="171"/>
      <c r="G230" s="171"/>
      <c r="H230" s="171"/>
    </row>
    <row r="231" spans="3:8" x14ac:dyDescent="0.3">
      <c r="C231" s="171"/>
      <c r="D231" s="171"/>
      <c r="E231" s="171"/>
      <c r="F231" s="171"/>
      <c r="G231" s="171"/>
      <c r="H231" s="171"/>
    </row>
    <row r="232" spans="3:8" x14ac:dyDescent="0.3">
      <c r="C232" s="171"/>
      <c r="D232" s="171"/>
      <c r="E232" s="171"/>
      <c r="F232" s="171"/>
      <c r="G232" s="171"/>
      <c r="H232" s="171"/>
    </row>
    <row r="233" spans="3:8" x14ac:dyDescent="0.3">
      <c r="C233" s="171"/>
      <c r="D233" s="171"/>
      <c r="E233" s="171"/>
      <c r="F233" s="171"/>
      <c r="G233" s="171"/>
      <c r="H233" s="171"/>
    </row>
    <row r="234" spans="3:8" x14ac:dyDescent="0.3">
      <c r="C234" s="171"/>
      <c r="D234" s="171"/>
      <c r="E234" s="171"/>
      <c r="F234" s="171"/>
      <c r="G234" s="171"/>
      <c r="H234" s="171"/>
    </row>
    <row r="235" spans="3:8" x14ac:dyDescent="0.3">
      <c r="C235" s="171"/>
      <c r="D235" s="171"/>
      <c r="E235" s="171"/>
      <c r="F235" s="171"/>
      <c r="G235" s="171"/>
      <c r="H235" s="171"/>
    </row>
    <row r="236" spans="3:8" x14ac:dyDescent="0.3">
      <c r="C236" s="171"/>
      <c r="D236" s="171"/>
      <c r="E236" s="171"/>
      <c r="F236" s="171"/>
      <c r="G236" s="171"/>
      <c r="H236" s="171"/>
    </row>
    <row r="237" spans="3:8" x14ac:dyDescent="0.3">
      <c r="C237" s="171"/>
      <c r="D237" s="171"/>
      <c r="E237" s="171"/>
      <c r="F237" s="171"/>
      <c r="G237" s="171"/>
      <c r="H237" s="171"/>
    </row>
    <row r="238" spans="3:8" x14ac:dyDescent="0.3">
      <c r="C238" s="171"/>
      <c r="D238" s="171"/>
      <c r="E238" s="171"/>
      <c r="F238" s="171"/>
      <c r="G238" s="171"/>
      <c r="H238" s="171"/>
    </row>
    <row r="239" spans="3:8" x14ac:dyDescent="0.3">
      <c r="C239" s="171"/>
      <c r="D239" s="171"/>
      <c r="E239" s="171"/>
      <c r="F239" s="171"/>
      <c r="G239" s="171"/>
      <c r="H239" s="171"/>
    </row>
    <row r="240" spans="3:8" x14ac:dyDescent="0.3">
      <c r="C240" s="171"/>
      <c r="D240" s="171"/>
      <c r="E240" s="171"/>
      <c r="F240" s="171"/>
      <c r="G240" s="171"/>
      <c r="H240" s="171"/>
    </row>
    <row r="241" spans="3:8" x14ac:dyDescent="0.3">
      <c r="C241" s="171"/>
      <c r="D241" s="171"/>
      <c r="E241" s="171"/>
      <c r="F241" s="171"/>
      <c r="G241" s="171"/>
      <c r="H241" s="171"/>
    </row>
    <row r="242" spans="3:8" x14ac:dyDescent="0.3">
      <c r="C242" s="171"/>
      <c r="D242" s="171"/>
      <c r="E242" s="171"/>
      <c r="F242" s="171"/>
      <c r="G242" s="171"/>
      <c r="H242" s="171"/>
    </row>
    <row r="243" spans="3:8" x14ac:dyDescent="0.3">
      <c r="C243" s="171"/>
      <c r="D243" s="171"/>
      <c r="E243" s="171"/>
      <c r="F243" s="171"/>
      <c r="G243" s="171"/>
      <c r="H243" s="171"/>
    </row>
    <row r="244" spans="3:8" x14ac:dyDescent="0.3">
      <c r="C244" s="171"/>
      <c r="D244" s="171"/>
      <c r="E244" s="171"/>
      <c r="F244" s="171"/>
      <c r="G244" s="171"/>
      <c r="H244" s="171"/>
    </row>
    <row r="245" spans="3:8" x14ac:dyDescent="0.3">
      <c r="C245" s="171"/>
      <c r="D245" s="171"/>
      <c r="E245" s="171"/>
      <c r="F245" s="171"/>
      <c r="G245" s="171"/>
      <c r="H245" s="171"/>
    </row>
    <row r="246" spans="3:8" x14ac:dyDescent="0.3">
      <c r="C246" s="171"/>
      <c r="D246" s="171"/>
      <c r="E246" s="171"/>
      <c r="F246" s="171"/>
      <c r="G246" s="171"/>
      <c r="H246" s="171"/>
    </row>
    <row r="247" spans="3:8" x14ac:dyDescent="0.3">
      <c r="C247" s="171"/>
      <c r="D247" s="171"/>
      <c r="E247" s="171"/>
      <c r="F247" s="171"/>
      <c r="G247" s="171"/>
      <c r="H247" s="171"/>
    </row>
    <row r="248" spans="3:8" x14ac:dyDescent="0.3">
      <c r="C248" s="171"/>
      <c r="D248" s="171"/>
      <c r="E248" s="171"/>
      <c r="F248" s="171"/>
      <c r="G248" s="171"/>
      <c r="H248" s="171"/>
    </row>
    <row r="249" spans="3:8" x14ac:dyDescent="0.3">
      <c r="C249" s="171"/>
      <c r="D249" s="171"/>
      <c r="E249" s="171"/>
      <c r="F249" s="171"/>
      <c r="G249" s="171"/>
      <c r="H249" s="171"/>
    </row>
    <row r="250" spans="3:8" x14ac:dyDescent="0.3">
      <c r="C250" s="171"/>
      <c r="D250" s="171"/>
      <c r="E250" s="171"/>
      <c r="F250" s="171"/>
      <c r="G250" s="171"/>
      <c r="H250" s="171"/>
    </row>
    <row r="251" spans="3:8" x14ac:dyDescent="0.3">
      <c r="C251" s="171"/>
      <c r="D251" s="171"/>
      <c r="E251" s="171"/>
      <c r="F251" s="171"/>
      <c r="G251" s="171"/>
      <c r="H251" s="171"/>
    </row>
    <row r="252" spans="3:8" x14ac:dyDescent="0.3">
      <c r="C252" s="171"/>
      <c r="D252" s="171"/>
      <c r="E252" s="171"/>
      <c r="F252" s="171"/>
      <c r="G252" s="171"/>
      <c r="H252" s="171"/>
    </row>
    <row r="253" spans="3:8" x14ac:dyDescent="0.3">
      <c r="C253" s="171"/>
      <c r="D253" s="171"/>
      <c r="E253" s="171"/>
      <c r="F253" s="171"/>
      <c r="G253" s="171"/>
      <c r="H253" s="171"/>
    </row>
    <row r="254" spans="3:8" x14ac:dyDescent="0.3">
      <c r="C254" s="171"/>
      <c r="D254" s="171"/>
      <c r="E254" s="171"/>
      <c r="F254" s="171"/>
      <c r="G254" s="171"/>
      <c r="H254" s="171"/>
    </row>
    <row r="255" spans="3:8" x14ac:dyDescent="0.3">
      <c r="C255" s="171"/>
      <c r="D255" s="171"/>
      <c r="E255" s="171"/>
      <c r="F255" s="171"/>
      <c r="G255" s="171"/>
      <c r="H255" s="171"/>
    </row>
    <row r="256" spans="3:8" x14ac:dyDescent="0.3">
      <c r="C256" s="171"/>
      <c r="D256" s="171"/>
      <c r="E256" s="171"/>
      <c r="F256" s="171"/>
      <c r="G256" s="171"/>
      <c r="H256" s="171"/>
    </row>
    <row r="257" spans="3:8" x14ac:dyDescent="0.3">
      <c r="C257" s="171"/>
      <c r="D257" s="171"/>
      <c r="E257" s="171"/>
      <c r="F257" s="171"/>
      <c r="G257" s="171"/>
      <c r="H257" s="171"/>
    </row>
    <row r="258" spans="3:8" x14ac:dyDescent="0.3">
      <c r="C258" s="171"/>
      <c r="D258" s="171"/>
      <c r="E258" s="171"/>
      <c r="F258" s="171"/>
      <c r="G258" s="171"/>
      <c r="H258" s="171"/>
    </row>
    <row r="259" spans="3:8" x14ac:dyDescent="0.3">
      <c r="C259" s="171"/>
      <c r="D259" s="171"/>
      <c r="E259" s="171"/>
      <c r="F259" s="171"/>
      <c r="G259" s="171"/>
      <c r="H259" s="171"/>
    </row>
    <row r="260" spans="3:8" x14ac:dyDescent="0.3">
      <c r="C260" s="171"/>
      <c r="D260" s="171"/>
      <c r="E260" s="171"/>
      <c r="F260" s="171"/>
      <c r="G260" s="171"/>
      <c r="H260" s="171"/>
    </row>
    <row r="261" spans="3:8" x14ac:dyDescent="0.3">
      <c r="C261" s="171"/>
      <c r="D261" s="171"/>
      <c r="E261" s="171"/>
      <c r="F261" s="171"/>
      <c r="G261" s="171"/>
      <c r="H261" s="171"/>
    </row>
    <row r="262" spans="3:8" x14ac:dyDescent="0.3">
      <c r="C262" s="171"/>
      <c r="D262" s="171"/>
      <c r="E262" s="171"/>
      <c r="F262" s="171"/>
      <c r="G262" s="171"/>
      <c r="H262" s="171"/>
    </row>
    <row r="263" spans="3:8" x14ac:dyDescent="0.3">
      <c r="C263" s="171"/>
      <c r="D263" s="171"/>
      <c r="E263" s="171"/>
      <c r="F263" s="171"/>
      <c r="G263" s="171"/>
      <c r="H263" s="171"/>
    </row>
    <row r="264" spans="3:8" x14ac:dyDescent="0.3">
      <c r="C264" s="171"/>
      <c r="D264" s="171"/>
      <c r="E264" s="171"/>
      <c r="F264" s="171"/>
      <c r="G264" s="171"/>
      <c r="H264" s="171"/>
    </row>
    <row r="265" spans="3:8" x14ac:dyDescent="0.3">
      <c r="C265" s="171"/>
      <c r="D265" s="171"/>
      <c r="E265" s="171"/>
      <c r="F265" s="171"/>
      <c r="G265" s="171"/>
      <c r="H265" s="171"/>
    </row>
    <row r="266" spans="3:8" x14ac:dyDescent="0.3">
      <c r="C266" s="171"/>
      <c r="D266" s="171"/>
      <c r="E266" s="171"/>
      <c r="F266" s="171"/>
      <c r="G266" s="171"/>
      <c r="H266" s="171"/>
    </row>
    <row r="267" spans="3:8" x14ac:dyDescent="0.3">
      <c r="C267" s="171"/>
      <c r="D267" s="171"/>
      <c r="E267" s="171"/>
      <c r="F267" s="171"/>
      <c r="G267" s="171"/>
      <c r="H267" s="171"/>
    </row>
    <row r="268" spans="3:8" x14ac:dyDescent="0.3">
      <c r="C268" s="171"/>
      <c r="D268" s="171"/>
      <c r="E268" s="171"/>
      <c r="F268" s="171"/>
      <c r="G268" s="171"/>
      <c r="H268" s="171"/>
    </row>
    <row r="269" spans="3:8" x14ac:dyDescent="0.3">
      <c r="C269" s="171"/>
      <c r="D269" s="171"/>
      <c r="E269" s="171"/>
      <c r="F269" s="171"/>
      <c r="G269" s="171"/>
      <c r="H269" s="171"/>
    </row>
    <row r="270" spans="3:8" x14ac:dyDescent="0.3">
      <c r="C270" s="171"/>
      <c r="D270" s="171"/>
      <c r="E270" s="171"/>
      <c r="F270" s="171"/>
      <c r="G270" s="171"/>
      <c r="H270" s="171"/>
    </row>
    <row r="271" spans="3:8" x14ac:dyDescent="0.3">
      <c r="C271" s="171"/>
      <c r="D271" s="171"/>
      <c r="E271" s="171"/>
      <c r="F271" s="171"/>
      <c r="G271" s="171"/>
      <c r="H271" s="171"/>
    </row>
    <row r="272" spans="3:8" x14ac:dyDescent="0.3">
      <c r="C272" s="171"/>
      <c r="D272" s="171"/>
      <c r="E272" s="171"/>
      <c r="F272" s="171"/>
      <c r="G272" s="171"/>
      <c r="H272" s="171"/>
    </row>
    <row r="273" spans="3:8" x14ac:dyDescent="0.3">
      <c r="C273" s="171"/>
      <c r="D273" s="171"/>
      <c r="E273" s="171"/>
      <c r="F273" s="171"/>
      <c r="G273" s="171"/>
      <c r="H273" s="171"/>
    </row>
    <row r="274" spans="3:8" x14ac:dyDescent="0.3">
      <c r="C274" s="171"/>
      <c r="D274" s="171"/>
      <c r="E274" s="171"/>
      <c r="F274" s="171"/>
      <c r="G274" s="171"/>
      <c r="H274" s="171"/>
    </row>
    <row r="275" spans="3:8" x14ac:dyDescent="0.3">
      <c r="C275" s="171"/>
      <c r="D275" s="171"/>
      <c r="E275" s="171"/>
      <c r="F275" s="171"/>
      <c r="G275" s="171"/>
      <c r="H275" s="171"/>
    </row>
    <row r="276" spans="3:8" x14ac:dyDescent="0.3">
      <c r="C276" s="171"/>
      <c r="D276" s="171"/>
      <c r="E276" s="171"/>
      <c r="F276" s="171"/>
      <c r="G276" s="171"/>
      <c r="H276" s="171"/>
    </row>
    <row r="277" spans="3:8" x14ac:dyDescent="0.3">
      <c r="C277" s="171"/>
      <c r="D277" s="171"/>
      <c r="E277" s="171"/>
      <c r="F277" s="171"/>
      <c r="G277" s="171"/>
      <c r="H277" s="171"/>
    </row>
    <row r="278" spans="3:8" x14ac:dyDescent="0.3">
      <c r="C278" s="171"/>
      <c r="D278" s="171"/>
      <c r="E278" s="171"/>
      <c r="F278" s="171"/>
      <c r="G278" s="171"/>
      <c r="H278" s="171"/>
    </row>
    <row r="279" spans="3:8" x14ac:dyDescent="0.3">
      <c r="C279" s="171"/>
      <c r="D279" s="171"/>
      <c r="E279" s="171"/>
      <c r="F279" s="171"/>
      <c r="G279" s="171"/>
      <c r="H279" s="171"/>
    </row>
    <row r="280" spans="3:8" x14ac:dyDescent="0.3">
      <c r="C280" s="171"/>
      <c r="D280" s="171"/>
      <c r="E280" s="171"/>
      <c r="F280" s="171"/>
      <c r="G280" s="171"/>
      <c r="H280" s="171"/>
    </row>
    <row r="281" spans="3:8" x14ac:dyDescent="0.3">
      <c r="C281" s="171"/>
      <c r="D281" s="171"/>
      <c r="E281" s="171"/>
      <c r="F281" s="171"/>
      <c r="G281" s="171"/>
      <c r="H281" s="171"/>
    </row>
    <row r="282" spans="3:8" x14ac:dyDescent="0.3">
      <c r="C282" s="171"/>
      <c r="D282" s="171"/>
      <c r="E282" s="171"/>
      <c r="F282" s="171"/>
      <c r="G282" s="171"/>
      <c r="H282" s="171"/>
    </row>
    <row r="283" spans="3:8" x14ac:dyDescent="0.3">
      <c r="C283" s="171"/>
      <c r="D283" s="171"/>
      <c r="E283" s="171"/>
      <c r="F283" s="171"/>
      <c r="G283" s="171"/>
      <c r="H283" s="171"/>
    </row>
    <row r="284" spans="3:8" x14ac:dyDescent="0.3">
      <c r="C284" s="171"/>
      <c r="D284" s="171"/>
      <c r="E284" s="171"/>
      <c r="F284" s="171"/>
      <c r="G284" s="171"/>
      <c r="H284" s="171"/>
    </row>
    <row r="285" spans="3:8" x14ac:dyDescent="0.3">
      <c r="C285" s="171"/>
      <c r="D285" s="171"/>
      <c r="E285" s="171"/>
      <c r="F285" s="171"/>
      <c r="G285" s="171"/>
      <c r="H285" s="171"/>
    </row>
    <row r="286" spans="3:8" x14ac:dyDescent="0.3">
      <c r="C286" s="171"/>
      <c r="D286" s="171"/>
      <c r="E286" s="171"/>
      <c r="F286" s="171"/>
      <c r="G286" s="171"/>
      <c r="H286" s="171"/>
    </row>
    <row r="287" spans="3:8" x14ac:dyDescent="0.3">
      <c r="C287" s="171"/>
      <c r="D287" s="171"/>
      <c r="E287" s="171"/>
      <c r="F287" s="171"/>
      <c r="G287" s="171"/>
      <c r="H287" s="171"/>
    </row>
    <row r="288" spans="3:8" x14ac:dyDescent="0.3">
      <c r="C288" s="171"/>
      <c r="D288" s="171"/>
      <c r="E288" s="171"/>
      <c r="F288" s="171"/>
      <c r="G288" s="171"/>
      <c r="H288" s="171"/>
    </row>
    <row r="289" spans="3:8" x14ac:dyDescent="0.3">
      <c r="C289" s="171"/>
      <c r="D289" s="171"/>
      <c r="E289" s="171"/>
      <c r="F289" s="171"/>
      <c r="G289" s="171"/>
      <c r="H289" s="171"/>
    </row>
    <row r="290" spans="3:8" x14ac:dyDescent="0.3">
      <c r="C290" s="171"/>
      <c r="D290" s="171"/>
      <c r="E290" s="171"/>
      <c r="F290" s="171"/>
      <c r="G290" s="171"/>
      <c r="H290" s="171"/>
    </row>
    <row r="291" spans="3:8" x14ac:dyDescent="0.3">
      <c r="C291" s="171"/>
      <c r="D291" s="171"/>
      <c r="E291" s="171"/>
      <c r="F291" s="171"/>
      <c r="G291" s="171"/>
      <c r="H291" s="171"/>
    </row>
    <row r="292" spans="3:8" x14ac:dyDescent="0.3">
      <c r="C292" s="171"/>
      <c r="D292" s="171"/>
      <c r="E292" s="171"/>
      <c r="F292" s="171"/>
      <c r="G292" s="171"/>
      <c r="H292" s="171"/>
    </row>
    <row r="293" spans="3:8" x14ac:dyDescent="0.3">
      <c r="C293" s="171"/>
      <c r="D293" s="171"/>
      <c r="E293" s="171"/>
      <c r="F293" s="171"/>
      <c r="G293" s="171"/>
      <c r="H293" s="171"/>
    </row>
    <row r="294" spans="3:8" x14ac:dyDescent="0.3">
      <c r="C294" s="171"/>
      <c r="D294" s="171"/>
      <c r="E294" s="171"/>
      <c r="F294" s="171"/>
      <c r="G294" s="171"/>
      <c r="H294" s="171"/>
    </row>
    <row r="295" spans="3:8" x14ac:dyDescent="0.3">
      <c r="C295" s="171"/>
      <c r="D295" s="171"/>
      <c r="E295" s="171"/>
      <c r="F295" s="171"/>
      <c r="G295" s="171"/>
      <c r="H295" s="171"/>
    </row>
    <row r="296" spans="3:8" x14ac:dyDescent="0.3">
      <c r="C296" s="171"/>
      <c r="D296" s="171"/>
      <c r="E296" s="171"/>
      <c r="F296" s="171"/>
      <c r="G296" s="171"/>
      <c r="H296" s="171"/>
    </row>
    <row r="297" spans="3:8" x14ac:dyDescent="0.3">
      <c r="C297" s="171"/>
      <c r="D297" s="171"/>
      <c r="E297" s="171"/>
      <c r="F297" s="171"/>
      <c r="G297" s="171"/>
      <c r="H297" s="171"/>
    </row>
    <row r="298" spans="3:8" x14ac:dyDescent="0.3">
      <c r="C298" s="171"/>
      <c r="D298" s="171"/>
      <c r="E298" s="171"/>
      <c r="F298" s="171"/>
      <c r="G298" s="171"/>
      <c r="H298" s="171"/>
    </row>
    <row r="299" spans="3:8" x14ac:dyDescent="0.3">
      <c r="C299" s="171"/>
      <c r="D299" s="171"/>
      <c r="E299" s="171"/>
      <c r="F299" s="171"/>
      <c r="G299" s="171"/>
      <c r="H299" s="171"/>
    </row>
    <row r="300" spans="3:8" x14ac:dyDescent="0.3">
      <c r="C300" s="171"/>
      <c r="D300" s="171"/>
      <c r="E300" s="171"/>
      <c r="F300" s="171"/>
      <c r="G300" s="171"/>
      <c r="H300" s="171"/>
    </row>
    <row r="301" spans="3:8" x14ac:dyDescent="0.3">
      <c r="C301" s="171"/>
      <c r="D301" s="171"/>
      <c r="E301" s="171"/>
      <c r="F301" s="171"/>
      <c r="G301" s="171"/>
      <c r="H301" s="171"/>
    </row>
    <row r="302" spans="3:8" x14ac:dyDescent="0.3">
      <c r="C302" s="171"/>
      <c r="D302" s="171"/>
      <c r="E302" s="171"/>
      <c r="F302" s="171"/>
      <c r="G302" s="171"/>
      <c r="H302" s="171"/>
    </row>
    <row r="303" spans="3:8" x14ac:dyDescent="0.3">
      <c r="C303" s="171"/>
      <c r="D303" s="171"/>
      <c r="E303" s="171"/>
      <c r="F303" s="171"/>
      <c r="G303" s="171"/>
      <c r="H303" s="171"/>
    </row>
    <row r="304" spans="3:8" x14ac:dyDescent="0.3">
      <c r="C304" s="171"/>
      <c r="D304" s="171"/>
      <c r="E304" s="171"/>
      <c r="F304" s="171"/>
      <c r="G304" s="171"/>
      <c r="H304" s="171"/>
    </row>
    <row r="305" spans="3:8" x14ac:dyDescent="0.3">
      <c r="C305" s="171"/>
      <c r="D305" s="171"/>
      <c r="E305" s="171"/>
      <c r="F305" s="171"/>
      <c r="G305" s="171"/>
      <c r="H305" s="171"/>
    </row>
    <row r="306" spans="3:8" x14ac:dyDescent="0.3">
      <c r="C306" s="171"/>
      <c r="D306" s="171"/>
      <c r="E306" s="171"/>
      <c r="F306" s="171"/>
      <c r="G306" s="171"/>
      <c r="H306" s="171"/>
    </row>
    <row r="307" spans="3:8" x14ac:dyDescent="0.3">
      <c r="C307" s="171"/>
      <c r="D307" s="171"/>
      <c r="E307" s="171"/>
      <c r="F307" s="171"/>
      <c r="G307" s="171"/>
      <c r="H307" s="171"/>
    </row>
    <row r="308" spans="3:8" x14ac:dyDescent="0.3">
      <c r="C308" s="171"/>
      <c r="D308" s="171"/>
      <c r="E308" s="171"/>
      <c r="F308" s="171"/>
      <c r="G308" s="171"/>
      <c r="H308" s="171"/>
    </row>
    <row r="309" spans="3:8" x14ac:dyDescent="0.3">
      <c r="C309" s="171"/>
      <c r="D309" s="171"/>
      <c r="E309" s="171"/>
      <c r="F309" s="171"/>
      <c r="G309" s="171"/>
      <c r="H309" s="171"/>
    </row>
    <row r="310" spans="3:8" x14ac:dyDescent="0.3">
      <c r="C310" s="171"/>
      <c r="D310" s="171"/>
      <c r="E310" s="171"/>
      <c r="F310" s="171"/>
      <c r="G310" s="171"/>
      <c r="H310" s="171"/>
    </row>
    <row r="311" spans="3:8" x14ac:dyDescent="0.3">
      <c r="C311" s="171"/>
      <c r="D311" s="171"/>
      <c r="E311" s="171"/>
      <c r="F311" s="171"/>
      <c r="G311" s="171"/>
      <c r="H311" s="171"/>
    </row>
    <row r="312" spans="3:8" x14ac:dyDescent="0.3">
      <c r="C312" s="171"/>
      <c r="D312" s="171"/>
      <c r="E312" s="171"/>
      <c r="F312" s="171"/>
      <c r="G312" s="171"/>
      <c r="H312" s="171"/>
    </row>
    <row r="313" spans="3:8" x14ac:dyDescent="0.3">
      <c r="C313" s="171"/>
      <c r="D313" s="171"/>
      <c r="E313" s="171"/>
      <c r="F313" s="171"/>
      <c r="G313" s="171"/>
      <c r="H313" s="171"/>
    </row>
    <row r="314" spans="3:8" x14ac:dyDescent="0.3">
      <c r="C314" s="171"/>
      <c r="D314" s="171"/>
      <c r="E314" s="171"/>
      <c r="F314" s="171"/>
      <c r="G314" s="171"/>
      <c r="H314" s="171"/>
    </row>
    <row r="315" spans="3:8" x14ac:dyDescent="0.3">
      <c r="C315" s="171"/>
      <c r="D315" s="171"/>
      <c r="E315" s="171"/>
      <c r="F315" s="171"/>
      <c r="G315" s="171"/>
      <c r="H315" s="171"/>
    </row>
    <row r="316" spans="3:8" x14ac:dyDescent="0.3">
      <c r="C316" s="171"/>
      <c r="D316" s="171"/>
      <c r="E316" s="171"/>
      <c r="F316" s="171"/>
      <c r="G316" s="171"/>
      <c r="H316" s="171"/>
    </row>
    <row r="317" spans="3:8" x14ac:dyDescent="0.3">
      <c r="C317" s="171"/>
      <c r="D317" s="171"/>
      <c r="E317" s="171"/>
      <c r="F317" s="171"/>
      <c r="G317" s="171"/>
      <c r="H317" s="171"/>
    </row>
    <row r="318" spans="3:8" x14ac:dyDescent="0.3">
      <c r="C318" s="171"/>
      <c r="D318" s="171"/>
      <c r="E318" s="171"/>
      <c r="F318" s="171"/>
      <c r="G318" s="171"/>
      <c r="H318" s="171"/>
    </row>
    <row r="319" spans="3:8" x14ac:dyDescent="0.3">
      <c r="C319" s="171"/>
      <c r="D319" s="171"/>
      <c r="E319" s="171"/>
      <c r="F319" s="171"/>
      <c r="G319" s="171"/>
      <c r="H319" s="171"/>
    </row>
    <row r="320" spans="3:8" x14ac:dyDescent="0.3">
      <c r="C320" s="171"/>
      <c r="D320" s="171"/>
      <c r="E320" s="171"/>
      <c r="F320" s="171"/>
      <c r="G320" s="171"/>
      <c r="H320" s="171"/>
    </row>
    <row r="321" spans="3:8" x14ac:dyDescent="0.3">
      <c r="C321" s="171"/>
      <c r="D321" s="171"/>
      <c r="E321" s="171"/>
      <c r="F321" s="171"/>
      <c r="G321" s="171"/>
      <c r="H321" s="171"/>
    </row>
    <row r="322" spans="3:8" x14ac:dyDescent="0.3">
      <c r="C322" s="171"/>
      <c r="D322" s="171"/>
      <c r="E322" s="171"/>
      <c r="F322" s="171"/>
      <c r="G322" s="171"/>
      <c r="H322" s="171"/>
    </row>
    <row r="323" spans="3:8" x14ac:dyDescent="0.3">
      <c r="C323" s="171"/>
      <c r="D323" s="171"/>
      <c r="E323" s="171"/>
      <c r="F323" s="171"/>
      <c r="G323" s="171"/>
      <c r="H323" s="171"/>
    </row>
    <row r="324" spans="3:8" x14ac:dyDescent="0.3">
      <c r="C324" s="171"/>
      <c r="D324" s="171"/>
      <c r="E324" s="171"/>
      <c r="F324" s="171"/>
      <c r="G324" s="171"/>
      <c r="H324" s="171"/>
    </row>
    <row r="325" spans="3:8" x14ac:dyDescent="0.3">
      <c r="C325" s="171"/>
      <c r="D325" s="171"/>
      <c r="E325" s="171"/>
      <c r="F325" s="171"/>
      <c r="G325" s="171"/>
      <c r="H325" s="171"/>
    </row>
    <row r="326" spans="3:8" x14ac:dyDescent="0.3">
      <c r="C326" s="171"/>
      <c r="D326" s="171"/>
      <c r="E326" s="171"/>
      <c r="F326" s="171"/>
      <c r="G326" s="171"/>
      <c r="H326" s="171"/>
    </row>
    <row r="327" spans="3:8" x14ac:dyDescent="0.3">
      <c r="C327" s="171"/>
      <c r="D327" s="171"/>
      <c r="E327" s="171"/>
      <c r="F327" s="171"/>
      <c r="G327" s="171"/>
      <c r="H327" s="171"/>
    </row>
    <row r="328" spans="3:8" x14ac:dyDescent="0.3">
      <c r="C328" s="171"/>
      <c r="D328" s="171"/>
      <c r="E328" s="171"/>
      <c r="F328" s="171"/>
      <c r="G328" s="171"/>
      <c r="H328" s="171"/>
    </row>
    <row r="329" spans="3:8" x14ac:dyDescent="0.3">
      <c r="C329" s="171"/>
      <c r="D329" s="171"/>
      <c r="E329" s="171"/>
      <c r="F329" s="171"/>
      <c r="G329" s="171"/>
      <c r="H329" s="171"/>
    </row>
    <row r="330" spans="3:8" x14ac:dyDescent="0.3">
      <c r="C330" s="171"/>
      <c r="D330" s="171"/>
      <c r="E330" s="171"/>
      <c r="F330" s="171"/>
      <c r="G330" s="171"/>
      <c r="H330" s="171"/>
    </row>
    <row r="331" spans="3:8" x14ac:dyDescent="0.3">
      <c r="C331" s="171"/>
      <c r="D331" s="171"/>
      <c r="E331" s="171"/>
      <c r="F331" s="171"/>
      <c r="G331" s="171"/>
      <c r="H331" s="171"/>
    </row>
    <row r="332" spans="3:8" x14ac:dyDescent="0.3">
      <c r="C332" s="171"/>
      <c r="D332" s="171"/>
      <c r="E332" s="171"/>
      <c r="F332" s="171"/>
      <c r="G332" s="171"/>
      <c r="H332" s="171"/>
    </row>
    <row r="333" spans="3:8" x14ac:dyDescent="0.3">
      <c r="C333" s="171"/>
      <c r="D333" s="171"/>
      <c r="E333" s="171"/>
      <c r="F333" s="171"/>
      <c r="G333" s="171"/>
      <c r="H333" s="171"/>
    </row>
    <row r="334" spans="3:8" x14ac:dyDescent="0.3">
      <c r="C334" s="171"/>
      <c r="D334" s="171"/>
      <c r="E334" s="171"/>
      <c r="F334" s="171"/>
      <c r="G334" s="171"/>
      <c r="H334" s="171"/>
    </row>
    <row r="335" spans="3:8" x14ac:dyDescent="0.3">
      <c r="C335" s="171"/>
      <c r="D335" s="171"/>
      <c r="E335" s="171"/>
      <c r="F335" s="171"/>
      <c r="G335" s="171"/>
      <c r="H335" s="171"/>
    </row>
    <row r="336" spans="3:8" x14ac:dyDescent="0.3">
      <c r="C336" s="171"/>
      <c r="D336" s="171"/>
      <c r="E336" s="171"/>
      <c r="F336" s="171"/>
      <c r="G336" s="171"/>
      <c r="H336" s="171"/>
    </row>
    <row r="337" spans="3:8" x14ac:dyDescent="0.3">
      <c r="C337" s="171"/>
      <c r="D337" s="171"/>
      <c r="E337" s="171"/>
      <c r="F337" s="171"/>
      <c r="G337" s="171"/>
      <c r="H337" s="171"/>
    </row>
    <row r="338" spans="3:8" x14ac:dyDescent="0.3">
      <c r="C338" s="171"/>
      <c r="D338" s="171"/>
      <c r="E338" s="171"/>
      <c r="F338" s="171"/>
      <c r="G338" s="171"/>
      <c r="H338" s="171"/>
    </row>
    <row r="339" spans="3:8" x14ac:dyDescent="0.3">
      <c r="C339" s="171"/>
      <c r="D339" s="171"/>
      <c r="E339" s="171"/>
      <c r="F339" s="171"/>
      <c r="G339" s="171"/>
      <c r="H339" s="171"/>
    </row>
    <row r="340" spans="3:8" x14ac:dyDescent="0.3">
      <c r="C340" s="171"/>
      <c r="D340" s="171"/>
      <c r="E340" s="171"/>
      <c r="F340" s="171"/>
      <c r="G340" s="171"/>
      <c r="H340" s="171"/>
    </row>
    <row r="341" spans="3:8" x14ac:dyDescent="0.3">
      <c r="C341" s="171"/>
      <c r="D341" s="171"/>
      <c r="E341" s="171"/>
      <c r="F341" s="171"/>
      <c r="G341" s="171"/>
      <c r="H341" s="171"/>
    </row>
    <row r="342" spans="3:8" x14ac:dyDescent="0.3">
      <c r="C342" s="171"/>
      <c r="D342" s="171"/>
      <c r="E342" s="171"/>
      <c r="F342" s="171"/>
      <c r="G342" s="171"/>
      <c r="H342" s="171"/>
    </row>
    <row r="343" spans="3:8" x14ac:dyDescent="0.3">
      <c r="C343" s="171"/>
      <c r="D343" s="171"/>
      <c r="E343" s="171"/>
      <c r="F343" s="171"/>
      <c r="G343" s="171"/>
      <c r="H343" s="171"/>
    </row>
    <row r="344" spans="3:8" x14ac:dyDescent="0.3">
      <c r="C344" s="171"/>
      <c r="D344" s="171"/>
      <c r="E344" s="171"/>
      <c r="F344" s="171"/>
      <c r="G344" s="171"/>
      <c r="H344" s="171"/>
    </row>
    <row r="345" spans="3:8" x14ac:dyDescent="0.3">
      <c r="C345" s="171"/>
      <c r="D345" s="171"/>
      <c r="E345" s="171"/>
      <c r="F345" s="171"/>
      <c r="G345" s="171"/>
      <c r="H345" s="171"/>
    </row>
    <row r="346" spans="3:8" x14ac:dyDescent="0.3">
      <c r="C346" s="171"/>
      <c r="D346" s="171"/>
      <c r="E346" s="171"/>
      <c r="F346" s="171"/>
      <c r="G346" s="171"/>
      <c r="H346" s="171"/>
    </row>
    <row r="347" spans="3:8" x14ac:dyDescent="0.3">
      <c r="C347" s="171"/>
      <c r="D347" s="171"/>
      <c r="E347" s="171"/>
      <c r="F347" s="171"/>
      <c r="G347" s="171"/>
      <c r="H347" s="171"/>
    </row>
    <row r="348" spans="3:8" x14ac:dyDescent="0.3">
      <c r="C348" s="171"/>
      <c r="D348" s="171"/>
      <c r="E348" s="171"/>
      <c r="F348" s="171"/>
      <c r="G348" s="171"/>
      <c r="H348" s="171"/>
    </row>
    <row r="349" spans="3:8" x14ac:dyDescent="0.3">
      <c r="C349" s="171"/>
      <c r="D349" s="171"/>
      <c r="E349" s="171"/>
      <c r="F349" s="171"/>
      <c r="G349" s="171"/>
      <c r="H349" s="171"/>
    </row>
    <row r="350" spans="3:8" x14ac:dyDescent="0.3">
      <c r="C350" s="171"/>
      <c r="D350" s="171"/>
      <c r="E350" s="171"/>
      <c r="F350" s="171"/>
      <c r="G350" s="171"/>
      <c r="H350" s="171"/>
    </row>
    <row r="351" spans="3:8" x14ac:dyDescent="0.3">
      <c r="C351" s="171"/>
      <c r="D351" s="171"/>
      <c r="E351" s="171"/>
      <c r="F351" s="171"/>
      <c r="G351" s="171"/>
      <c r="H351" s="171"/>
    </row>
    <row r="352" spans="3:8" x14ac:dyDescent="0.3">
      <c r="C352" s="171"/>
      <c r="D352" s="171"/>
      <c r="E352" s="171"/>
      <c r="F352" s="171"/>
      <c r="G352" s="171"/>
      <c r="H352" s="171"/>
    </row>
    <row r="353" spans="3:8" x14ac:dyDescent="0.3">
      <c r="C353" s="171"/>
      <c r="D353" s="171"/>
      <c r="E353" s="171"/>
      <c r="F353" s="171"/>
      <c r="G353" s="171"/>
      <c r="H353" s="171"/>
    </row>
    <row r="354" spans="3:8" x14ac:dyDescent="0.3">
      <c r="C354" s="171"/>
      <c r="D354" s="171"/>
      <c r="E354" s="171"/>
      <c r="F354" s="171"/>
      <c r="G354" s="171"/>
      <c r="H354" s="171"/>
    </row>
    <row r="355" spans="3:8" x14ac:dyDescent="0.3">
      <c r="C355" s="171"/>
      <c r="D355" s="171"/>
      <c r="E355" s="171"/>
      <c r="F355" s="171"/>
      <c r="G355" s="171"/>
      <c r="H355" s="171"/>
    </row>
    <row r="356" spans="3:8" x14ac:dyDescent="0.3">
      <c r="C356" s="171"/>
      <c r="D356" s="171"/>
      <c r="E356" s="171"/>
      <c r="F356" s="171"/>
      <c r="G356" s="171"/>
      <c r="H356" s="171"/>
    </row>
    <row r="357" spans="3:8" x14ac:dyDescent="0.3">
      <c r="C357" s="171"/>
      <c r="D357" s="171"/>
      <c r="E357" s="171"/>
      <c r="F357" s="171"/>
      <c r="G357" s="171"/>
      <c r="H357" s="171"/>
    </row>
    <row r="358" spans="3:8" x14ac:dyDescent="0.3">
      <c r="C358" s="171"/>
      <c r="D358" s="171"/>
      <c r="E358" s="171"/>
      <c r="F358" s="171"/>
      <c r="G358" s="171"/>
      <c r="H358" s="171"/>
    </row>
    <row r="359" spans="3:8" x14ac:dyDescent="0.3">
      <c r="C359" s="171"/>
      <c r="D359" s="171"/>
      <c r="E359" s="171"/>
      <c r="F359" s="171"/>
      <c r="G359" s="171"/>
      <c r="H359" s="171"/>
    </row>
    <row r="360" spans="3:8" x14ac:dyDescent="0.3">
      <c r="C360" s="171"/>
      <c r="D360" s="171"/>
      <c r="E360" s="171"/>
      <c r="F360" s="171"/>
      <c r="G360" s="171"/>
      <c r="H360" s="171"/>
    </row>
    <row r="361" spans="3:8" x14ac:dyDescent="0.3">
      <c r="C361" s="171"/>
      <c r="D361" s="171"/>
      <c r="E361" s="171"/>
      <c r="F361" s="171"/>
      <c r="G361" s="171"/>
      <c r="H361" s="171"/>
    </row>
    <row r="362" spans="3:8" x14ac:dyDescent="0.3">
      <c r="C362" s="171"/>
      <c r="D362" s="171"/>
      <c r="E362" s="171"/>
      <c r="F362" s="171"/>
      <c r="G362" s="171"/>
      <c r="H362" s="171"/>
    </row>
    <row r="363" spans="3:8" x14ac:dyDescent="0.3">
      <c r="C363" s="171"/>
      <c r="D363" s="171"/>
      <c r="E363" s="171"/>
      <c r="F363" s="171"/>
      <c r="G363" s="171"/>
      <c r="H363" s="171"/>
    </row>
    <row r="364" spans="3:8" x14ac:dyDescent="0.3">
      <c r="C364" s="171"/>
      <c r="D364" s="171"/>
      <c r="E364" s="171"/>
      <c r="F364" s="171"/>
      <c r="G364" s="171"/>
      <c r="H364" s="171"/>
    </row>
    <row r="365" spans="3:8" x14ac:dyDescent="0.3">
      <c r="C365" s="171"/>
      <c r="D365" s="171"/>
      <c r="E365" s="171"/>
      <c r="F365" s="171"/>
      <c r="G365" s="171"/>
      <c r="H365" s="171"/>
    </row>
    <row r="366" spans="3:8" x14ac:dyDescent="0.3">
      <c r="C366" s="171"/>
      <c r="D366" s="171"/>
      <c r="E366" s="171"/>
      <c r="F366" s="171"/>
      <c r="G366" s="171"/>
      <c r="H366" s="171"/>
    </row>
    <row r="367" spans="3:8" x14ac:dyDescent="0.3">
      <c r="C367" s="171"/>
      <c r="D367" s="171"/>
      <c r="E367" s="171"/>
      <c r="F367" s="171"/>
      <c r="G367" s="171"/>
      <c r="H367" s="171"/>
    </row>
    <row r="368" spans="3:8" x14ac:dyDescent="0.3">
      <c r="C368" s="171"/>
      <c r="D368" s="171"/>
      <c r="E368" s="171"/>
      <c r="F368" s="171"/>
      <c r="G368" s="171"/>
      <c r="H368" s="171"/>
    </row>
    <row r="369" spans="3:8" x14ac:dyDescent="0.3">
      <c r="C369" s="171"/>
      <c r="D369" s="171"/>
      <c r="E369" s="171"/>
      <c r="F369" s="171"/>
      <c r="G369" s="171"/>
      <c r="H369" s="171"/>
    </row>
    <row r="370" spans="3:8" x14ac:dyDescent="0.3">
      <c r="C370" s="171"/>
      <c r="D370" s="171"/>
      <c r="E370" s="171"/>
      <c r="F370" s="171"/>
      <c r="G370" s="171"/>
      <c r="H370" s="171"/>
    </row>
    <row r="371" spans="3:8" x14ac:dyDescent="0.3">
      <c r="C371" s="171"/>
      <c r="D371" s="171"/>
      <c r="E371" s="171"/>
      <c r="F371" s="171"/>
      <c r="G371" s="171"/>
      <c r="H371" s="171"/>
    </row>
    <row r="372" spans="3:8" x14ac:dyDescent="0.3">
      <c r="C372" s="171"/>
      <c r="D372" s="171"/>
      <c r="E372" s="171"/>
      <c r="F372" s="171"/>
      <c r="G372" s="171"/>
      <c r="H372" s="171"/>
    </row>
    <row r="373" spans="3:8" x14ac:dyDescent="0.3">
      <c r="C373" s="171"/>
      <c r="D373" s="171"/>
      <c r="E373" s="171"/>
      <c r="F373" s="171"/>
      <c r="G373" s="171"/>
      <c r="H373" s="171"/>
    </row>
    <row r="374" spans="3:8" x14ac:dyDescent="0.3">
      <c r="C374" s="171"/>
      <c r="D374" s="171"/>
      <c r="E374" s="171"/>
      <c r="F374" s="171"/>
      <c r="G374" s="171"/>
      <c r="H374" s="171"/>
    </row>
    <row r="375" spans="3:8" x14ac:dyDescent="0.3">
      <c r="C375" s="171"/>
      <c r="D375" s="171"/>
      <c r="E375" s="171"/>
      <c r="F375" s="171"/>
      <c r="G375" s="171"/>
      <c r="H375" s="171"/>
    </row>
    <row r="376" spans="3:8" x14ac:dyDescent="0.3">
      <c r="C376" s="171"/>
      <c r="D376" s="171"/>
      <c r="E376" s="171"/>
      <c r="F376" s="171"/>
      <c r="G376" s="171"/>
      <c r="H376" s="171"/>
    </row>
    <row r="377" spans="3:8" x14ac:dyDescent="0.3">
      <c r="C377" s="171"/>
      <c r="D377" s="171"/>
      <c r="E377" s="171"/>
      <c r="F377" s="171"/>
      <c r="G377" s="171"/>
      <c r="H377" s="171"/>
    </row>
    <row r="378" spans="3:8" x14ac:dyDescent="0.3">
      <c r="C378" s="171"/>
      <c r="D378" s="171"/>
      <c r="E378" s="171"/>
      <c r="F378" s="171"/>
      <c r="G378" s="171"/>
      <c r="H378" s="171"/>
    </row>
    <row r="379" spans="3:8" x14ac:dyDescent="0.3">
      <c r="C379" s="171"/>
      <c r="D379" s="171"/>
      <c r="E379" s="171"/>
      <c r="F379" s="171"/>
      <c r="G379" s="171"/>
      <c r="H379" s="171"/>
    </row>
    <row r="380" spans="3:8" x14ac:dyDescent="0.3">
      <c r="C380" s="171"/>
      <c r="D380" s="171"/>
      <c r="E380" s="171"/>
      <c r="F380" s="171"/>
      <c r="G380" s="171"/>
      <c r="H380" s="171"/>
    </row>
    <row r="381" spans="3:8" x14ac:dyDescent="0.3">
      <c r="C381" s="171"/>
      <c r="D381" s="171"/>
      <c r="E381" s="171"/>
      <c r="F381" s="171"/>
      <c r="G381" s="171"/>
      <c r="H381" s="171"/>
    </row>
    <row r="382" spans="3:8" x14ac:dyDescent="0.3">
      <c r="C382" s="171"/>
      <c r="D382" s="171"/>
      <c r="E382" s="171"/>
      <c r="F382" s="171"/>
      <c r="G382" s="171"/>
      <c r="H382" s="171"/>
    </row>
    <row r="383" spans="3:8" x14ac:dyDescent="0.3">
      <c r="C383" s="171"/>
      <c r="D383" s="171"/>
      <c r="E383" s="171"/>
      <c r="F383" s="171"/>
      <c r="G383" s="171"/>
      <c r="H383" s="171"/>
    </row>
    <row r="384" spans="3:8" x14ac:dyDescent="0.3">
      <c r="C384" s="171"/>
      <c r="D384" s="171"/>
      <c r="E384" s="171"/>
      <c r="F384" s="171"/>
      <c r="G384" s="171"/>
      <c r="H384" s="171"/>
    </row>
    <row r="385" spans="3:8" x14ac:dyDescent="0.3">
      <c r="C385" s="171"/>
      <c r="D385" s="171"/>
      <c r="E385" s="171"/>
      <c r="F385" s="171"/>
      <c r="G385" s="171"/>
      <c r="H385" s="171"/>
    </row>
    <row r="386" spans="3:8" x14ac:dyDescent="0.3">
      <c r="C386" s="171"/>
      <c r="D386" s="171"/>
      <c r="E386" s="171"/>
      <c r="F386" s="171"/>
      <c r="G386" s="171"/>
      <c r="H386" s="171"/>
    </row>
    <row r="387" spans="3:8" x14ac:dyDescent="0.3">
      <c r="C387" s="171"/>
      <c r="D387" s="171"/>
      <c r="E387" s="171"/>
      <c r="F387" s="171"/>
      <c r="G387" s="171"/>
      <c r="H387" s="171"/>
    </row>
    <row r="388" spans="3:8" x14ac:dyDescent="0.3">
      <c r="C388" s="171"/>
      <c r="D388" s="171"/>
      <c r="E388" s="171"/>
      <c r="F388" s="171"/>
      <c r="G388" s="171"/>
      <c r="H388" s="171"/>
    </row>
    <row r="389" spans="3:8" x14ac:dyDescent="0.3">
      <c r="C389" s="171"/>
      <c r="D389" s="171"/>
      <c r="E389" s="171"/>
      <c r="F389" s="171"/>
      <c r="G389" s="171"/>
      <c r="H389" s="171"/>
    </row>
    <row r="390" spans="3:8" x14ac:dyDescent="0.3">
      <c r="C390" s="171"/>
      <c r="D390" s="171"/>
      <c r="E390" s="171"/>
      <c r="F390" s="171"/>
      <c r="G390" s="171"/>
      <c r="H390" s="171"/>
    </row>
    <row r="391" spans="3:8" x14ac:dyDescent="0.3">
      <c r="C391" s="171"/>
      <c r="D391" s="171"/>
      <c r="E391" s="171"/>
      <c r="F391" s="171"/>
      <c r="G391" s="171"/>
      <c r="H391" s="171"/>
    </row>
    <row r="392" spans="3:8" x14ac:dyDescent="0.3">
      <c r="C392" s="171"/>
      <c r="D392" s="171"/>
      <c r="E392" s="171"/>
      <c r="F392" s="171"/>
      <c r="G392" s="171"/>
      <c r="H392" s="171"/>
    </row>
    <row r="393" spans="3:8" x14ac:dyDescent="0.3">
      <c r="C393" s="171"/>
      <c r="D393" s="171"/>
      <c r="E393" s="171"/>
      <c r="F393" s="171"/>
      <c r="G393" s="171"/>
      <c r="H393" s="171"/>
    </row>
    <row r="394" spans="3:8" x14ac:dyDescent="0.3">
      <c r="C394" s="171"/>
      <c r="D394" s="171"/>
      <c r="E394" s="171"/>
      <c r="F394" s="171"/>
      <c r="G394" s="171"/>
      <c r="H394" s="171"/>
    </row>
    <row r="395" spans="3:8" x14ac:dyDescent="0.3">
      <c r="C395" s="171"/>
      <c r="D395" s="171"/>
      <c r="E395" s="171"/>
      <c r="F395" s="171"/>
      <c r="G395" s="171"/>
      <c r="H395" s="171"/>
    </row>
    <row r="396" spans="3:8" x14ac:dyDescent="0.3">
      <c r="C396" s="171"/>
      <c r="D396" s="171"/>
      <c r="E396" s="171"/>
      <c r="F396" s="171"/>
      <c r="G396" s="171"/>
      <c r="H396" s="171"/>
    </row>
    <row r="397" spans="3:8" x14ac:dyDescent="0.3">
      <c r="C397" s="171"/>
      <c r="D397" s="171"/>
      <c r="E397" s="171"/>
      <c r="F397" s="171"/>
      <c r="G397" s="171"/>
      <c r="H397" s="171"/>
    </row>
    <row r="398" spans="3:8" x14ac:dyDescent="0.3">
      <c r="C398" s="171"/>
      <c r="D398" s="171"/>
      <c r="E398" s="171"/>
      <c r="F398" s="171"/>
      <c r="G398" s="171"/>
      <c r="H398" s="171"/>
    </row>
    <row r="399" spans="3:8" x14ac:dyDescent="0.3">
      <c r="C399" s="171"/>
      <c r="D399" s="171"/>
      <c r="E399" s="171"/>
      <c r="F399" s="171"/>
      <c r="G399" s="171"/>
      <c r="H399" s="171"/>
    </row>
    <row r="400" spans="3:8" x14ac:dyDescent="0.3">
      <c r="C400" s="171"/>
      <c r="D400" s="171"/>
      <c r="E400" s="171"/>
      <c r="F400" s="171"/>
      <c r="G400" s="171"/>
      <c r="H400" s="171"/>
    </row>
    <row r="401" spans="3:8" x14ac:dyDescent="0.3">
      <c r="C401" s="171"/>
      <c r="D401" s="171"/>
      <c r="E401" s="171"/>
      <c r="F401" s="171"/>
      <c r="G401" s="171"/>
      <c r="H401" s="171"/>
    </row>
    <row r="402" spans="3:8" x14ac:dyDescent="0.3">
      <c r="C402" s="171"/>
      <c r="D402" s="171"/>
      <c r="E402" s="171"/>
      <c r="F402" s="171"/>
      <c r="G402" s="171"/>
      <c r="H402" s="171"/>
    </row>
    <row r="403" spans="3:8" x14ac:dyDescent="0.3">
      <c r="C403" s="171"/>
      <c r="D403" s="171"/>
      <c r="E403" s="171"/>
      <c r="F403" s="171"/>
      <c r="G403" s="171"/>
      <c r="H403" s="171"/>
    </row>
    <row r="404" spans="3:8" x14ac:dyDescent="0.3">
      <c r="C404" s="171"/>
      <c r="D404" s="171"/>
      <c r="E404" s="171"/>
      <c r="F404" s="171"/>
      <c r="G404" s="171"/>
      <c r="H404" s="171"/>
    </row>
    <row r="405" spans="3:8" x14ac:dyDescent="0.3">
      <c r="C405" s="171"/>
      <c r="D405" s="171"/>
      <c r="E405" s="171"/>
      <c r="F405" s="171"/>
      <c r="G405" s="171"/>
      <c r="H405" s="171"/>
    </row>
    <row r="406" spans="3:8" x14ac:dyDescent="0.3">
      <c r="C406" s="171"/>
      <c r="D406" s="171"/>
      <c r="E406" s="171"/>
      <c r="F406" s="171"/>
      <c r="G406" s="171"/>
      <c r="H406" s="171"/>
    </row>
    <row r="407" spans="3:8" x14ac:dyDescent="0.3">
      <c r="C407" s="171"/>
      <c r="D407" s="171"/>
      <c r="E407" s="171"/>
      <c r="F407" s="171"/>
      <c r="G407" s="171"/>
      <c r="H407" s="171"/>
    </row>
    <row r="408" spans="3:8" x14ac:dyDescent="0.3">
      <c r="C408" s="171"/>
      <c r="D408" s="171"/>
      <c r="E408" s="171"/>
      <c r="F408" s="171"/>
      <c r="G408" s="171"/>
      <c r="H408" s="171"/>
    </row>
    <row r="409" spans="3:8" x14ac:dyDescent="0.3">
      <c r="C409" s="171"/>
      <c r="D409" s="171"/>
      <c r="E409" s="171"/>
      <c r="F409" s="171"/>
      <c r="G409" s="171"/>
      <c r="H409" s="171"/>
    </row>
    <row r="410" spans="3:8" x14ac:dyDescent="0.3">
      <c r="C410" s="171"/>
      <c r="D410" s="171"/>
      <c r="E410" s="171"/>
      <c r="F410" s="171"/>
      <c r="G410" s="171"/>
      <c r="H410" s="171"/>
    </row>
    <row r="411" spans="3:8" x14ac:dyDescent="0.3">
      <c r="C411" s="171"/>
      <c r="D411" s="171"/>
      <c r="E411" s="171"/>
      <c r="F411" s="171"/>
      <c r="G411" s="171"/>
      <c r="H411" s="171"/>
    </row>
    <row r="412" spans="3:8" x14ac:dyDescent="0.3">
      <c r="C412" s="171"/>
      <c r="D412" s="171"/>
      <c r="E412" s="171"/>
      <c r="F412" s="171"/>
      <c r="G412" s="171"/>
      <c r="H412" s="171"/>
    </row>
    <row r="413" spans="3:8" x14ac:dyDescent="0.3">
      <c r="C413" s="171"/>
      <c r="D413" s="171"/>
      <c r="E413" s="171"/>
      <c r="F413" s="171"/>
      <c r="G413" s="171"/>
      <c r="H413" s="171"/>
    </row>
    <row r="414" spans="3:8" x14ac:dyDescent="0.3">
      <c r="C414" s="171"/>
      <c r="D414" s="171"/>
      <c r="E414" s="171"/>
      <c r="F414" s="171"/>
      <c r="G414" s="171"/>
      <c r="H414" s="171"/>
    </row>
    <row r="415" spans="3:8" x14ac:dyDescent="0.3">
      <c r="C415" s="171"/>
      <c r="D415" s="171"/>
      <c r="E415" s="171"/>
      <c r="F415" s="171"/>
      <c r="G415" s="171"/>
      <c r="H415" s="171"/>
    </row>
    <row r="416" spans="3:8" x14ac:dyDescent="0.3">
      <c r="C416" s="171"/>
      <c r="D416" s="171"/>
      <c r="E416" s="171"/>
      <c r="F416" s="171"/>
      <c r="G416" s="171"/>
      <c r="H416" s="171"/>
    </row>
    <row r="417" spans="3:8" x14ac:dyDescent="0.3">
      <c r="C417" s="171"/>
      <c r="D417" s="171"/>
      <c r="E417" s="171"/>
      <c r="F417" s="171"/>
      <c r="G417" s="171"/>
      <c r="H417" s="171"/>
    </row>
    <row r="418" spans="3:8" x14ac:dyDescent="0.3">
      <c r="C418" s="171"/>
      <c r="D418" s="171"/>
      <c r="E418" s="171"/>
      <c r="F418" s="171"/>
      <c r="G418" s="171"/>
      <c r="H418" s="171"/>
    </row>
    <row r="419" spans="3:8" x14ac:dyDescent="0.3">
      <c r="C419" s="171"/>
      <c r="D419" s="171"/>
      <c r="E419" s="171"/>
      <c r="F419" s="171"/>
      <c r="G419" s="171"/>
      <c r="H419" s="171"/>
    </row>
    <row r="420" spans="3:8" x14ac:dyDescent="0.3">
      <c r="C420" s="171"/>
      <c r="D420" s="171"/>
      <c r="E420" s="171"/>
      <c r="F420" s="171"/>
      <c r="G420" s="171"/>
      <c r="H420" s="171"/>
    </row>
    <row r="421" spans="3:8" x14ac:dyDescent="0.3">
      <c r="C421" s="171"/>
      <c r="D421" s="171"/>
      <c r="E421" s="171"/>
      <c r="F421" s="171"/>
      <c r="G421" s="171"/>
      <c r="H421" s="171"/>
    </row>
    <row r="422" spans="3:8" x14ac:dyDescent="0.3">
      <c r="C422" s="171"/>
      <c r="D422" s="171"/>
      <c r="E422" s="171"/>
      <c r="F422" s="171"/>
      <c r="G422" s="171"/>
      <c r="H422" s="171"/>
    </row>
    <row r="423" spans="3:8" x14ac:dyDescent="0.3">
      <c r="C423" s="171"/>
      <c r="D423" s="171"/>
      <c r="E423" s="171"/>
      <c r="F423" s="171"/>
      <c r="G423" s="171"/>
      <c r="H423" s="171"/>
    </row>
    <row r="424" spans="3:8" x14ac:dyDescent="0.3">
      <c r="C424" s="171"/>
      <c r="D424" s="171"/>
      <c r="E424" s="171"/>
      <c r="F424" s="171"/>
      <c r="G424" s="171"/>
      <c r="H424" s="171"/>
    </row>
    <row r="425" spans="3:8" x14ac:dyDescent="0.3">
      <c r="C425" s="171"/>
      <c r="D425" s="171"/>
      <c r="E425" s="171"/>
      <c r="F425" s="171"/>
      <c r="G425" s="171"/>
      <c r="H425" s="171"/>
    </row>
    <row r="426" spans="3:8" x14ac:dyDescent="0.3">
      <c r="C426" s="171"/>
      <c r="D426" s="171"/>
      <c r="E426" s="171"/>
      <c r="F426" s="171"/>
      <c r="G426" s="171"/>
      <c r="H426" s="171"/>
    </row>
    <row r="427" spans="3:8" x14ac:dyDescent="0.3">
      <c r="C427" s="171"/>
      <c r="D427" s="171"/>
      <c r="E427" s="171"/>
      <c r="F427" s="171"/>
      <c r="G427" s="171"/>
      <c r="H427" s="171"/>
    </row>
    <row r="428" spans="3:8" x14ac:dyDescent="0.3">
      <c r="C428" s="171"/>
      <c r="D428" s="171"/>
      <c r="E428" s="171"/>
      <c r="F428" s="171"/>
      <c r="G428" s="171"/>
      <c r="H428" s="171"/>
    </row>
    <row r="429" spans="3:8" x14ac:dyDescent="0.3">
      <c r="C429" s="171"/>
      <c r="D429" s="171"/>
      <c r="E429" s="171"/>
      <c r="F429" s="171"/>
      <c r="G429" s="171"/>
      <c r="H429" s="171"/>
    </row>
    <row r="430" spans="3:8" x14ac:dyDescent="0.3">
      <c r="C430" s="171"/>
      <c r="D430" s="171"/>
      <c r="E430" s="171"/>
      <c r="F430" s="171"/>
      <c r="G430" s="171"/>
      <c r="H430" s="171"/>
    </row>
    <row r="431" spans="3:8" x14ac:dyDescent="0.3">
      <c r="C431" s="185"/>
      <c r="D431" s="185"/>
      <c r="E431" s="185"/>
      <c r="F431" s="185"/>
      <c r="G431" s="185"/>
      <c r="H431" s="185"/>
    </row>
    <row r="432" spans="3:8" x14ac:dyDescent="0.3">
      <c r="C432" s="185"/>
      <c r="D432" s="185"/>
      <c r="E432" s="185"/>
      <c r="F432" s="185"/>
      <c r="G432" s="185"/>
      <c r="H432" s="185"/>
    </row>
    <row r="433" spans="3:8" x14ac:dyDescent="0.3">
      <c r="C433" s="185"/>
      <c r="D433" s="185"/>
      <c r="E433" s="185"/>
      <c r="F433" s="185"/>
      <c r="G433" s="185"/>
      <c r="H433" s="185"/>
    </row>
    <row r="434" spans="3:8" x14ac:dyDescent="0.3">
      <c r="C434" s="185"/>
      <c r="D434" s="185"/>
      <c r="E434" s="185"/>
      <c r="F434" s="185"/>
      <c r="G434" s="185"/>
      <c r="H434" s="185"/>
    </row>
    <row r="435" spans="3:8" x14ac:dyDescent="0.3">
      <c r="C435" s="185"/>
      <c r="D435" s="185"/>
      <c r="E435" s="185"/>
      <c r="F435" s="185"/>
      <c r="G435" s="185"/>
      <c r="H435" s="185"/>
    </row>
    <row r="436" spans="3:8" x14ac:dyDescent="0.3">
      <c r="C436" s="185"/>
      <c r="D436" s="185"/>
      <c r="E436" s="185"/>
      <c r="F436" s="185"/>
      <c r="G436" s="185"/>
      <c r="H436" s="185"/>
    </row>
    <row r="437" spans="3:8" x14ac:dyDescent="0.3">
      <c r="C437" s="185"/>
      <c r="D437" s="185"/>
      <c r="E437" s="185"/>
      <c r="F437" s="185"/>
      <c r="G437" s="185"/>
      <c r="H437" s="185"/>
    </row>
    <row r="438" spans="3:8" x14ac:dyDescent="0.3">
      <c r="C438" s="185"/>
      <c r="D438" s="185"/>
      <c r="E438" s="185"/>
      <c r="F438" s="185"/>
      <c r="G438" s="185"/>
      <c r="H438" s="185"/>
    </row>
    <row r="439" spans="3:8" x14ac:dyDescent="0.3">
      <c r="C439" s="185"/>
      <c r="D439" s="185"/>
      <c r="E439" s="185"/>
      <c r="F439" s="185"/>
      <c r="G439" s="185"/>
      <c r="H439" s="185"/>
    </row>
    <row r="440" spans="3:8" x14ac:dyDescent="0.3">
      <c r="C440" s="185"/>
      <c r="D440" s="185"/>
      <c r="E440" s="185"/>
      <c r="F440" s="185"/>
      <c r="G440" s="185"/>
      <c r="H440" s="185"/>
    </row>
    <row r="441" spans="3:8" x14ac:dyDescent="0.3">
      <c r="C441" s="185"/>
      <c r="D441" s="185"/>
      <c r="E441" s="185"/>
      <c r="F441" s="185"/>
      <c r="G441" s="185"/>
      <c r="H441" s="185"/>
    </row>
    <row r="442" spans="3:8" x14ac:dyDescent="0.3">
      <c r="C442" s="185"/>
      <c r="D442" s="185"/>
      <c r="E442" s="185"/>
      <c r="F442" s="185"/>
      <c r="G442" s="185"/>
      <c r="H442" s="185"/>
    </row>
    <row r="443" spans="3:8" x14ac:dyDescent="0.3">
      <c r="C443" s="185"/>
      <c r="D443" s="185"/>
      <c r="E443" s="185"/>
      <c r="F443" s="185"/>
      <c r="G443" s="185"/>
      <c r="H443" s="185"/>
    </row>
    <row r="444" spans="3:8" x14ac:dyDescent="0.3">
      <c r="C444" s="185"/>
      <c r="D444" s="185"/>
      <c r="E444" s="185"/>
      <c r="F444" s="185"/>
      <c r="G444" s="185"/>
      <c r="H444" s="185"/>
    </row>
    <row r="445" spans="3:8" x14ac:dyDescent="0.3">
      <c r="C445" s="185"/>
      <c r="D445" s="185"/>
      <c r="E445" s="185"/>
      <c r="F445" s="185"/>
      <c r="G445" s="185"/>
      <c r="H445" s="185"/>
    </row>
    <row r="446" spans="3:8" x14ac:dyDescent="0.3">
      <c r="C446" s="185"/>
      <c r="D446" s="185"/>
      <c r="E446" s="185"/>
      <c r="F446" s="185"/>
      <c r="G446" s="185"/>
      <c r="H446" s="185"/>
    </row>
    <row r="447" spans="3:8" x14ac:dyDescent="0.3">
      <c r="C447" s="185"/>
      <c r="D447" s="185"/>
      <c r="E447" s="185"/>
      <c r="F447" s="185"/>
      <c r="G447" s="185"/>
      <c r="H447" s="185"/>
    </row>
    <row r="448" spans="3:8" x14ac:dyDescent="0.3">
      <c r="C448" s="185"/>
      <c r="D448" s="185"/>
      <c r="E448" s="185"/>
      <c r="F448" s="185"/>
      <c r="G448" s="185"/>
      <c r="H448" s="185"/>
    </row>
    <row r="449" spans="3:8" x14ac:dyDescent="0.3">
      <c r="C449" s="185"/>
      <c r="D449" s="185"/>
      <c r="E449" s="185"/>
      <c r="F449" s="185"/>
      <c r="G449" s="185"/>
      <c r="H449" s="185"/>
    </row>
    <row r="450" spans="3:8" x14ac:dyDescent="0.3">
      <c r="C450" s="185"/>
      <c r="D450" s="185"/>
      <c r="E450" s="185"/>
      <c r="F450" s="185"/>
      <c r="G450" s="185"/>
      <c r="H450" s="185"/>
    </row>
    <row r="451" spans="3:8" x14ac:dyDescent="0.3">
      <c r="C451" s="185"/>
      <c r="D451" s="185"/>
      <c r="E451" s="185"/>
      <c r="F451" s="185"/>
      <c r="G451" s="185"/>
      <c r="H451" s="185"/>
    </row>
    <row r="452" spans="3:8" x14ac:dyDescent="0.3">
      <c r="C452" s="185"/>
      <c r="D452" s="185"/>
      <c r="E452" s="185"/>
      <c r="F452" s="185"/>
      <c r="G452" s="185"/>
      <c r="H452" s="185"/>
    </row>
    <row r="453" spans="3:8" x14ac:dyDescent="0.3">
      <c r="C453" s="185"/>
      <c r="D453" s="185"/>
      <c r="E453" s="185"/>
      <c r="F453" s="185"/>
      <c r="G453" s="185"/>
      <c r="H453" s="185"/>
    </row>
    <row r="454" spans="3:8" x14ac:dyDescent="0.3">
      <c r="C454" s="185"/>
      <c r="D454" s="185"/>
      <c r="E454" s="185"/>
      <c r="F454" s="185"/>
      <c r="G454" s="185"/>
      <c r="H454" s="185"/>
    </row>
    <row r="455" spans="3:8" x14ac:dyDescent="0.3">
      <c r="C455" s="185"/>
      <c r="D455" s="185"/>
      <c r="E455" s="185"/>
      <c r="F455" s="185"/>
      <c r="G455" s="185"/>
      <c r="H455" s="185"/>
    </row>
    <row r="456" spans="3:8" x14ac:dyDescent="0.3">
      <c r="C456" s="185"/>
      <c r="D456" s="185"/>
      <c r="E456" s="185"/>
      <c r="F456" s="185"/>
      <c r="G456" s="185"/>
      <c r="H456" s="185"/>
    </row>
    <row r="457" spans="3:8" x14ac:dyDescent="0.3">
      <c r="C457" s="185"/>
      <c r="D457" s="185"/>
      <c r="E457" s="185"/>
      <c r="F457" s="185"/>
      <c r="G457" s="185"/>
      <c r="H457" s="185"/>
    </row>
    <row r="458" spans="3:8" x14ac:dyDescent="0.3">
      <c r="C458" s="185"/>
      <c r="D458" s="185"/>
      <c r="E458" s="185"/>
      <c r="F458" s="185"/>
      <c r="G458" s="185"/>
      <c r="H458" s="185"/>
    </row>
    <row r="459" spans="3:8" x14ac:dyDescent="0.3">
      <c r="C459" s="185"/>
      <c r="D459" s="185"/>
      <c r="E459" s="185"/>
      <c r="F459" s="185"/>
      <c r="G459" s="185"/>
      <c r="H459" s="185"/>
    </row>
    <row r="460" spans="3:8" x14ac:dyDescent="0.3">
      <c r="C460" s="185"/>
      <c r="D460" s="185"/>
      <c r="E460" s="185"/>
      <c r="F460" s="185"/>
      <c r="G460" s="185"/>
      <c r="H460" s="185"/>
    </row>
    <row r="461" spans="3:8" x14ac:dyDescent="0.3">
      <c r="C461" s="185"/>
      <c r="D461" s="185"/>
      <c r="E461" s="185"/>
      <c r="F461" s="185"/>
      <c r="G461" s="185"/>
      <c r="H461" s="185"/>
    </row>
    <row r="462" spans="3:8" x14ac:dyDescent="0.3">
      <c r="C462" s="185"/>
      <c r="D462" s="185"/>
      <c r="E462" s="185"/>
      <c r="F462" s="185"/>
      <c r="G462" s="185"/>
      <c r="H462" s="185"/>
    </row>
    <row r="463" spans="3:8" x14ac:dyDescent="0.3">
      <c r="C463" s="185"/>
      <c r="D463" s="185"/>
      <c r="E463" s="185"/>
      <c r="F463" s="185"/>
      <c r="G463" s="185"/>
      <c r="H463" s="185"/>
    </row>
    <row r="464" spans="3:8" x14ac:dyDescent="0.3">
      <c r="C464" s="185"/>
      <c r="D464" s="185"/>
      <c r="E464" s="185"/>
      <c r="F464" s="185"/>
      <c r="G464" s="185"/>
      <c r="H464" s="185"/>
    </row>
    <row r="465" spans="3:8" x14ac:dyDescent="0.3">
      <c r="C465" s="185"/>
      <c r="D465" s="185"/>
      <c r="E465" s="185"/>
      <c r="F465" s="185"/>
      <c r="G465" s="185"/>
      <c r="H465" s="185"/>
    </row>
    <row r="466" spans="3:8" x14ac:dyDescent="0.3">
      <c r="C466" s="185"/>
      <c r="D466" s="185"/>
      <c r="E466" s="185"/>
      <c r="F466" s="185"/>
      <c r="G466" s="185"/>
      <c r="H466" s="185"/>
    </row>
    <row r="467" spans="3:8" x14ac:dyDescent="0.3">
      <c r="C467" s="185"/>
      <c r="D467" s="185"/>
      <c r="E467" s="185"/>
      <c r="F467" s="185"/>
      <c r="G467" s="185"/>
      <c r="H467" s="185"/>
    </row>
    <row r="468" spans="3:8" x14ac:dyDescent="0.3">
      <c r="C468" s="185"/>
      <c r="D468" s="185"/>
      <c r="E468" s="185"/>
      <c r="F468" s="185"/>
      <c r="G468" s="185"/>
      <c r="H468" s="185"/>
    </row>
    <row r="469" spans="3:8" x14ac:dyDescent="0.3">
      <c r="C469" s="185"/>
      <c r="D469" s="185"/>
      <c r="E469" s="185"/>
      <c r="F469" s="185"/>
      <c r="G469" s="185"/>
      <c r="H469" s="185"/>
    </row>
    <row r="470" spans="3:8" x14ac:dyDescent="0.3">
      <c r="C470" s="185"/>
      <c r="D470" s="185"/>
      <c r="E470" s="185"/>
      <c r="F470" s="185"/>
      <c r="G470" s="185"/>
      <c r="H470" s="185"/>
    </row>
    <row r="471" spans="3:8" x14ac:dyDescent="0.3">
      <c r="C471" s="185"/>
      <c r="D471" s="185"/>
      <c r="E471" s="185"/>
      <c r="F471" s="185"/>
      <c r="G471" s="185"/>
      <c r="H471" s="185"/>
    </row>
    <row r="472" spans="3:8" x14ac:dyDescent="0.3">
      <c r="C472" s="185"/>
      <c r="D472" s="185"/>
      <c r="E472" s="185"/>
      <c r="F472" s="185"/>
      <c r="G472" s="185"/>
      <c r="H472" s="185"/>
    </row>
    <row r="473" spans="3:8" x14ac:dyDescent="0.3">
      <c r="C473" s="185"/>
      <c r="D473" s="185"/>
      <c r="E473" s="185"/>
      <c r="F473" s="185"/>
      <c r="G473" s="185"/>
      <c r="H473" s="185"/>
    </row>
  </sheetData>
  <pageMargins left="0.70833333333333304" right="0.70833333333333304" top="0.74791666666666701" bottom="0.74791666666666701" header="0.51180555555555496" footer="0.51180555555555496"/>
  <pageSetup paperSize="9" scale="77" firstPageNumber="0" fitToWidth="2" fitToHeight="0" orientation="landscape" r:id="rId1"/>
  <rowBreaks count="2" manualBreakCount="2">
    <brk id="24" max="17" man="1"/>
    <brk id="54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toelichting 1718</vt:lpstr>
      <vt:lpstr>jaarrekening en begroting 1718 </vt:lpstr>
      <vt:lpstr>'jaarrekening en begroting 1718 '!Afdrukbereik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2018-08-12T06:38:52Z</dcterms:modified>
</cp:coreProperties>
</file>