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ropbox\Bestuur DRL\Penningmeester\Seizoen 2016-2017\Stukken voor BLV\"/>
    </mc:Choice>
  </mc:AlternateContent>
  <bookViews>
    <workbookView xWindow="0" yWindow="0" windowWidth="24000" windowHeight="9510" tabRatio="993" xr2:uid="{00000000-000D-0000-FFFF-FFFF00000000}"/>
  </bookViews>
  <sheets>
    <sheet name="Balans voor en na correctie" sheetId="1" r:id="rId1"/>
  </sheets>
  <definedNames>
    <definedName name="_xlnm.Print_Area" localSheetId="0">'Balans voor en na correctie'!$A$1:$J$66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6" i="1" l="1"/>
  <c r="M66" i="1" l="1"/>
  <c r="P61" i="1"/>
  <c r="O60" i="1"/>
  <c r="O59" i="1"/>
  <c r="G50" i="1"/>
  <c r="O49" i="1"/>
  <c r="P48" i="1"/>
  <c r="O45" i="1"/>
  <c r="P44" i="1"/>
  <c r="O43" i="1"/>
  <c r="I43" i="1"/>
  <c r="O42" i="1"/>
  <c r="O34" i="1"/>
  <c r="O33" i="1"/>
  <c r="P32" i="1"/>
  <c r="O31" i="1"/>
  <c r="O30" i="1"/>
  <c r="P28" i="1"/>
  <c r="P27" i="1"/>
  <c r="J27" i="1"/>
  <c r="O26" i="1"/>
  <c r="L21" i="1"/>
  <c r="L20" i="1"/>
  <c r="K20" i="1"/>
  <c r="L19" i="1"/>
  <c r="L18" i="1"/>
  <c r="K18" i="1"/>
  <c r="L16" i="1"/>
  <c r="K16" i="1"/>
  <c r="E16" i="1"/>
  <c r="L15" i="1"/>
  <c r="K15" i="1"/>
  <c r="L14" i="1"/>
  <c r="K14" i="1"/>
  <c r="L13" i="1"/>
  <c r="K13" i="1"/>
  <c r="F13" i="1"/>
  <c r="L12" i="1"/>
  <c r="K12" i="1"/>
  <c r="L11" i="1"/>
  <c r="K11" i="1"/>
  <c r="L10" i="1"/>
  <c r="K10" i="1"/>
  <c r="L9" i="1"/>
  <c r="K9" i="1"/>
  <c r="K8" i="1"/>
  <c r="L7" i="1"/>
  <c r="K7" i="1"/>
  <c r="K6" i="1"/>
  <c r="F6" i="1"/>
  <c r="L5" i="1"/>
  <c r="K5" i="1"/>
  <c r="L4" i="1"/>
  <c r="K4" i="1"/>
  <c r="O50" i="1" l="1"/>
  <c r="I50" i="1"/>
  <c r="J8" i="1" s="1"/>
  <c r="L8" i="1" s="1"/>
  <c r="L6" i="1" s="1"/>
  <c r="J6" i="1" l="1"/>
  <c r="I66" i="1"/>
  <c r="P50" i="1"/>
  <c r="O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1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Author:
</t>
        </r>
        <r>
          <rPr>
            <sz val="9"/>
            <color rgb="FF000000"/>
            <rFont val="Tahoma"/>
            <family val="2"/>
            <charset val="1"/>
          </rPr>
          <t>Per 18/05/2017</t>
        </r>
      </text>
    </comment>
  </commentList>
</comments>
</file>

<file path=xl/sharedStrings.xml><?xml version="1.0" encoding="utf-8"?>
<sst xmlns="http://schemas.openxmlformats.org/spreadsheetml/2006/main" count="90" uniqueCount="73">
  <si>
    <t>Seizoen 01-08-2016 t/m 31-07-2017</t>
  </si>
  <si>
    <t>Balans 1 aug 2016, ALV</t>
  </si>
  <si>
    <t>Balans 1 aug 2016, gecorrigeerd</t>
  </si>
  <si>
    <t>Balans en V&amp;W, ALV</t>
  </si>
  <si>
    <t>Balans en V&amp;W, gecorrigeerd</t>
  </si>
  <si>
    <t>Beginbalans 1 augustus 2017</t>
  </si>
  <si>
    <t>Begroting 2016-2017</t>
  </si>
  <si>
    <t>Begroting 2017-2018</t>
  </si>
  <si>
    <t>Column1</t>
  </si>
  <si>
    <t>Column2</t>
  </si>
  <si>
    <t>Regel</t>
  </si>
  <si>
    <t>Post</t>
  </si>
  <si>
    <t>debet</t>
  </si>
  <si>
    <t>credit</t>
  </si>
  <si>
    <t>ING Rekening</t>
  </si>
  <si>
    <t>ING Rentemeer rekening</t>
  </si>
  <si>
    <t>Algemene reserve</t>
  </si>
  <si>
    <t>.</t>
  </si>
  <si>
    <t>Reserve Materiaal</t>
  </si>
  <si>
    <t>Reserve Digiborden</t>
  </si>
  <si>
    <t>Resultaat Jaarrekening</t>
  </si>
  <si>
    <t>Voorraad materiaal (8 DIGI borden)</t>
  </si>
  <si>
    <t>Vooruit ontvangen contributie</t>
  </si>
  <si>
    <t>Nog te ontvangen contributie</t>
  </si>
  <si>
    <t>Rekening Courant SGS contributie</t>
  </si>
  <si>
    <t>Reserveringen Q3 kosten</t>
  </si>
  <si>
    <t>Crediteuren</t>
  </si>
  <si>
    <t>12a</t>
  </si>
  <si>
    <t>Debiteuren</t>
  </si>
  <si>
    <t>Clubblad de Balans</t>
  </si>
  <si>
    <t>Voorraad Covers</t>
  </si>
  <si>
    <t>Voorraad Postzegels</t>
  </si>
  <si>
    <t>Voorraad Kopieer (abonnement)</t>
  </si>
  <si>
    <t>15a</t>
  </si>
  <si>
    <t>onverklaarbare inkomsten</t>
  </si>
  <si>
    <t>Ontvangen ING rentemeerrekening</t>
  </si>
  <si>
    <t>Bank kosten ING</t>
  </si>
  <si>
    <t>Ontvangen contributie</t>
  </si>
  <si>
    <t>Donaties</t>
  </si>
  <si>
    <t>Toto Opbrengsten</t>
  </si>
  <si>
    <t>Kosten interne competitie (incl. ALV)</t>
  </si>
  <si>
    <t>Kosten externe competitie (incl. Brandstof)</t>
  </si>
  <si>
    <t>Opbrengst ZAK</t>
  </si>
  <si>
    <t>Betaalde zaalhuur</t>
  </si>
  <si>
    <t>Betaalde SGS contributie</t>
  </si>
  <si>
    <t>Kosten graveren bekers</t>
  </si>
  <si>
    <t>Kosten representatie</t>
  </si>
  <si>
    <t>Kosten administratie</t>
  </si>
  <si>
    <t>Kosten website</t>
  </si>
  <si>
    <t>Kosten materiaalverzekering &amp; KvK</t>
  </si>
  <si>
    <t>Diverse kosten</t>
  </si>
  <si>
    <t>Diverse opbrengsten</t>
  </si>
  <si>
    <t>Kosten alternatieve avonden</t>
  </si>
  <si>
    <t>Kosten rapid toernooi</t>
  </si>
  <si>
    <t>Sponsoren rapid toernooi</t>
  </si>
  <si>
    <t>Kosten kersttoernooi</t>
  </si>
  <si>
    <t>Digiborden</t>
  </si>
  <si>
    <t>Verhuur Digiborden</t>
  </si>
  <si>
    <t>Kosten Digiborden</t>
  </si>
  <si>
    <t>Reserve Digiborden (verlies) of winst</t>
  </si>
  <si>
    <t>Materiaal</t>
  </si>
  <si>
    <t>Verhuur Klokken</t>
  </si>
  <si>
    <t>Kosten aanschaf materiaal</t>
  </si>
  <si>
    <t>Reserve Materiaal (verlies) of winst</t>
  </si>
  <si>
    <t>Verbruik Covers</t>
  </si>
  <si>
    <t>Clubblad Balans Incl. Vouwen / Nieten</t>
  </si>
  <si>
    <t>Portokosten</t>
  </si>
  <si>
    <t>Sponsoren</t>
  </si>
  <si>
    <t>Afschrijven nog te ontvangen contributie 2015-2016(oninbaar)</t>
  </si>
  <si>
    <t>Afschrijven crediteuren</t>
  </si>
  <si>
    <t>In en uit ALV</t>
  </si>
  <si>
    <t>In en uit gecorrigeerd</t>
  </si>
  <si>
    <t>Verlies/winst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</si>
</sst>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\-??_ ;_ @_ "/>
    <numFmt numFmtId="165" formatCode="#,##0.00\ ;&quot; -&quot;#,##0.00\ ;&quot; -&quot;#\ ;@\ "/>
  </numFmts>
  <fonts count="11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808080"/>
      <name val="Calibri"/>
      <family val="2"/>
      <charset val="1"/>
    </font>
    <font>
      <sz val="11"/>
      <color rgb="FF80808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CCFF"/>
        <bgColor rgb="FFEEECE1"/>
      </patternFill>
    </fill>
    <fill>
      <patternFill patternType="solid">
        <fgColor rgb="FFC3D69B"/>
        <bgColor rgb="FFC4BD97"/>
      </patternFill>
    </fill>
    <fill>
      <patternFill patternType="solid">
        <fgColor rgb="FF83CAFF"/>
        <bgColor rgb="FF9999FF"/>
      </patternFill>
    </fill>
    <fill>
      <patternFill patternType="solid">
        <fgColor rgb="FFDDD9C3"/>
        <bgColor rgb="FFC3D69B"/>
      </patternFill>
    </fill>
    <fill>
      <patternFill patternType="solid">
        <fgColor rgb="FFE6B9B8"/>
        <bgColor rgb="FFC4BD97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rgb="FFFF9900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rgb="FF9999FF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0" fontId="8" fillId="0" borderId="0"/>
  </cellStyleXfs>
  <cellXfs count="77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 applyProtection="1"/>
    <xf numFmtId="0" fontId="2" fillId="0" borderId="1" xfId="0" applyFont="1" applyBorder="1" applyAlignment="1" applyProtection="1"/>
    <xf numFmtId="0" fontId="2" fillId="2" borderId="1" xfId="0" applyFont="1" applyFill="1" applyBorder="1"/>
    <xf numFmtId="0" fontId="0" fillId="2" borderId="1" xfId="0" applyFill="1" applyBorder="1"/>
    <xf numFmtId="165" fontId="3" fillId="3" borderId="1" xfId="1" applyNumberFormat="1" applyFont="1" applyFill="1" applyBorder="1" applyAlignment="1" applyProtection="1"/>
    <xf numFmtId="165" fontId="3" fillId="5" borderId="2" xfId="1" applyNumberFormat="1" applyFont="1" applyFill="1" applyBorder="1" applyAlignment="1" applyProtection="1"/>
    <xf numFmtId="165" fontId="4" fillId="0" borderId="3" xfId="1" applyNumberFormat="1" applyFont="1" applyBorder="1" applyAlignment="1" applyProtection="1"/>
    <xf numFmtId="165" fontId="4" fillId="0" borderId="4" xfId="1" applyNumberFormat="1" applyFont="1" applyBorder="1" applyAlignment="1" applyProtection="1"/>
    <xf numFmtId="165" fontId="3" fillId="6" borderId="3" xfId="1" applyNumberFormat="1" applyFont="1" applyFill="1" applyBorder="1" applyAlignment="1" applyProtection="1"/>
    <xf numFmtId="165" fontId="3" fillId="6" borderId="4" xfId="1" applyNumberFormat="1" applyFont="1" applyFill="1" applyBorder="1" applyAlignment="1" applyProtection="1"/>
    <xf numFmtId="0" fontId="2" fillId="0" borderId="0" xfId="0" applyFont="1"/>
    <xf numFmtId="0" fontId="0" fillId="0" borderId="0" xfId="0" applyFont="1" applyBorder="1" applyAlignment="1" applyProtection="1"/>
    <xf numFmtId="0" fontId="0" fillId="0" borderId="5" xfId="0" applyFont="1" applyBorder="1" applyAlignment="1" applyProtection="1"/>
    <xf numFmtId="0" fontId="0" fillId="2" borderId="0" xfId="0" applyFill="1"/>
    <xf numFmtId="165" fontId="1" fillId="3" borderId="0" xfId="1" applyNumberFormat="1" applyFont="1" applyFill="1" applyBorder="1" applyAlignment="1" applyProtection="1"/>
    <xf numFmtId="165" fontId="1" fillId="5" borderId="0" xfId="1" applyNumberFormat="1" applyFont="1" applyFill="1" applyBorder="1" applyAlignment="1" applyProtection="1"/>
    <xf numFmtId="165" fontId="5" fillId="0" borderId="6" xfId="1" applyNumberFormat="1" applyFont="1" applyBorder="1" applyAlignment="1" applyProtection="1"/>
    <xf numFmtId="165" fontId="5" fillId="0" borderId="7" xfId="1" applyNumberFormat="1" applyFont="1" applyBorder="1" applyAlignment="1" applyProtection="1"/>
    <xf numFmtId="165" fontId="1" fillId="6" borderId="6" xfId="1" applyNumberFormat="1" applyFont="1" applyFill="1" applyBorder="1" applyAlignment="1" applyProtection="1"/>
    <xf numFmtId="165" fontId="1" fillId="6" borderId="7" xfId="1" applyNumberFormat="1" applyFont="1" applyFill="1" applyBorder="1" applyAlignment="1" applyProtection="1"/>
    <xf numFmtId="165" fontId="5" fillId="0" borderId="10" xfId="1" applyNumberFormat="1" applyFont="1" applyBorder="1" applyAlignment="1" applyProtection="1"/>
    <xf numFmtId="165" fontId="5" fillId="0" borderId="11" xfId="1" applyNumberFormat="1" applyFont="1" applyBorder="1" applyAlignment="1" applyProtection="1"/>
    <xf numFmtId="165" fontId="1" fillId="6" borderId="10" xfId="1" applyNumberFormat="1" applyFont="1" applyFill="1" applyBorder="1" applyAlignment="1" applyProtection="1"/>
    <xf numFmtId="165" fontId="1" fillId="6" borderId="11" xfId="1" applyNumberFormat="1" applyFont="1" applyFill="1" applyBorder="1" applyAlignment="1" applyProtection="1"/>
    <xf numFmtId="165" fontId="1" fillId="5" borderId="6" xfId="1" applyNumberFormat="1" applyFont="1" applyFill="1" applyBorder="1" applyAlignment="1" applyProtection="1"/>
    <xf numFmtId="165" fontId="4" fillId="7" borderId="6" xfId="1" applyNumberFormat="1" applyFont="1" applyFill="1" applyBorder="1" applyAlignment="1" applyProtection="1"/>
    <xf numFmtId="165" fontId="5" fillId="7" borderId="7" xfId="1" applyNumberFormat="1" applyFont="1" applyFill="1" applyBorder="1" applyAlignment="1" applyProtection="1"/>
    <xf numFmtId="165" fontId="3" fillId="6" borderId="6" xfId="1" applyNumberFormat="1" applyFont="1" applyFill="1" applyBorder="1" applyAlignment="1" applyProtection="1"/>
    <xf numFmtId="165" fontId="5" fillId="7" borderId="6" xfId="1" applyNumberFormat="1" applyFont="1" applyFill="1" applyBorder="1" applyAlignment="1" applyProtection="1"/>
    <xf numFmtId="165" fontId="1" fillId="8" borderId="2" xfId="1" applyNumberFormat="1" applyFont="1" applyFill="1" applyBorder="1" applyAlignment="1" applyProtection="1"/>
    <xf numFmtId="165" fontId="3" fillId="8" borderId="3" xfId="1" applyNumberFormat="1" applyFont="1" applyFill="1" applyBorder="1" applyAlignment="1" applyProtection="1"/>
    <xf numFmtId="165" fontId="1" fillId="8" borderId="4" xfId="1" applyNumberFormat="1" applyFont="1" applyFill="1" applyBorder="1" applyAlignment="1" applyProtection="1"/>
    <xf numFmtId="165" fontId="4" fillId="8" borderId="3" xfId="1" applyNumberFormat="1" applyFont="1" applyFill="1" applyBorder="1" applyAlignment="1" applyProtection="1"/>
    <xf numFmtId="165" fontId="5" fillId="8" borderId="4" xfId="1" applyNumberFormat="1" applyFont="1" applyFill="1" applyBorder="1" applyAlignment="1" applyProtection="1"/>
    <xf numFmtId="165" fontId="1" fillId="5" borderId="12" xfId="1" applyNumberFormat="1" applyFont="1" applyFill="1" applyBorder="1" applyAlignment="1" applyProtection="1"/>
    <xf numFmtId="165" fontId="5" fillId="0" borderId="8" xfId="1" applyNumberFormat="1" applyFont="1" applyBorder="1" applyAlignment="1" applyProtection="1"/>
    <xf numFmtId="165" fontId="5" fillId="0" borderId="9" xfId="1" applyNumberFormat="1" applyFont="1" applyBorder="1" applyAlignment="1" applyProtection="1"/>
    <xf numFmtId="165" fontId="1" fillId="6" borderId="8" xfId="1" applyNumberFormat="1" applyFont="1" applyFill="1" applyBorder="1" applyAlignment="1" applyProtection="1"/>
    <xf numFmtId="165" fontId="1" fillId="6" borderId="9" xfId="1" applyNumberFormat="1" applyFont="1" applyFill="1" applyBorder="1" applyAlignment="1" applyProtection="1"/>
    <xf numFmtId="165" fontId="1" fillId="4" borderId="14" xfId="1" applyNumberFormat="1" applyFont="1" applyFill="1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/>
    <xf numFmtId="165" fontId="1" fillId="3" borderId="14" xfId="1" applyNumberFormat="1" applyFont="1" applyFill="1" applyBorder="1" applyAlignment="1" applyProtection="1"/>
    <xf numFmtId="165" fontId="1" fillId="2" borderId="14" xfId="1" applyNumberFormat="1" applyFont="1" applyFill="1" applyBorder="1" applyAlignment="1" applyProtection="1"/>
    <xf numFmtId="0" fontId="0" fillId="0" borderId="14" xfId="0" applyFont="1" applyBorder="1" applyAlignment="1" applyProtection="1">
      <alignment horizontal="right"/>
    </xf>
    <xf numFmtId="0" fontId="2" fillId="0" borderId="14" xfId="0" applyFont="1" applyBorder="1" applyAlignment="1" applyProtection="1"/>
    <xf numFmtId="0" fontId="0" fillId="0" borderId="14" xfId="0" applyFont="1" applyBorder="1" applyAlignment="1" applyProtection="1">
      <alignment wrapText="1"/>
    </xf>
    <xf numFmtId="0" fontId="0" fillId="0" borderId="14" xfId="0" applyBorder="1"/>
    <xf numFmtId="0" fontId="1" fillId="0" borderId="0" xfId="0" applyFont="1" applyFill="1" applyBorder="1"/>
    <xf numFmtId="165" fontId="1" fillId="9" borderId="14" xfId="1" applyNumberFormat="1" applyFont="1" applyFill="1" applyBorder="1" applyAlignment="1" applyProtection="1"/>
    <xf numFmtId="0" fontId="1" fillId="10" borderId="14" xfId="0" applyFont="1" applyFill="1" applyBorder="1" applyAlignment="1" applyProtection="1"/>
    <xf numFmtId="0" fontId="0" fillId="11" borderId="14" xfId="0" applyFill="1" applyBorder="1"/>
    <xf numFmtId="165" fontId="1" fillId="10" borderId="14" xfId="1" applyNumberFormat="1" applyFont="1" applyFill="1" applyBorder="1" applyAlignment="1" applyProtection="1"/>
    <xf numFmtId="165" fontId="3" fillId="10" borderId="14" xfId="1" applyNumberFormat="1" applyFont="1" applyFill="1" applyBorder="1" applyAlignment="1" applyProtection="1"/>
    <xf numFmtId="165" fontId="1" fillId="11" borderId="14" xfId="1" applyNumberFormat="1" applyFont="1" applyFill="1" applyBorder="1" applyAlignment="1" applyProtection="1"/>
    <xf numFmtId="165" fontId="9" fillId="11" borderId="14" xfId="1" applyNumberFormat="1" applyFont="1" applyFill="1" applyBorder="1" applyAlignment="1" applyProtection="1"/>
    <xf numFmtId="0" fontId="0" fillId="0" borderId="13" xfId="0" applyBorder="1"/>
    <xf numFmtId="0" fontId="1" fillId="0" borderId="13" xfId="0" applyFont="1" applyBorder="1"/>
    <xf numFmtId="0" fontId="1" fillId="0" borderId="13" xfId="0" applyFont="1" applyFill="1" applyBorder="1"/>
    <xf numFmtId="165" fontId="3" fillId="12" borderId="1" xfId="1" applyNumberFormat="1" applyFont="1" applyFill="1" applyBorder="1" applyAlignment="1" applyProtection="1"/>
    <xf numFmtId="165" fontId="1" fillId="12" borderId="6" xfId="1" applyNumberFormat="1" applyFont="1" applyFill="1" applyBorder="1" applyAlignment="1" applyProtection="1"/>
    <xf numFmtId="165" fontId="1" fillId="12" borderId="7" xfId="1" applyNumberFormat="1" applyFont="1" applyFill="1" applyBorder="1" applyAlignment="1" applyProtection="1"/>
    <xf numFmtId="165" fontId="1" fillId="12" borderId="14" xfId="1" applyNumberFormat="1" applyFont="1" applyFill="1" applyBorder="1" applyAlignment="1" applyProtection="1">
      <alignment horizontal="right"/>
    </xf>
    <xf numFmtId="165" fontId="1" fillId="12" borderId="14" xfId="1" applyNumberFormat="1" applyFont="1" applyFill="1" applyBorder="1" applyAlignment="1" applyProtection="1"/>
    <xf numFmtId="165" fontId="9" fillId="12" borderId="14" xfId="1" applyNumberFormat="1" applyFont="1" applyFill="1" applyBorder="1" applyAlignment="1" applyProtection="1"/>
    <xf numFmtId="165" fontId="10" fillId="12" borderId="14" xfId="1" applyNumberFormat="1" applyFont="1" applyFill="1" applyBorder="1" applyAlignment="1" applyProtection="1"/>
    <xf numFmtId="0" fontId="1" fillId="12" borderId="14" xfId="0" applyFont="1" applyFill="1" applyBorder="1"/>
    <xf numFmtId="165" fontId="3" fillId="12" borderId="14" xfId="1" applyNumberFormat="1" applyFont="1" applyFill="1" applyBorder="1" applyAlignment="1" applyProtection="1"/>
    <xf numFmtId="165" fontId="3" fillId="13" borderId="1" xfId="1" applyNumberFormat="1" applyFont="1" applyFill="1" applyBorder="1" applyAlignment="1" applyProtection="1"/>
    <xf numFmtId="165" fontId="1" fillId="13" borderId="0" xfId="1" applyNumberFormat="1" applyFont="1" applyFill="1" applyBorder="1" applyAlignment="1" applyProtection="1"/>
    <xf numFmtId="165" fontId="1" fillId="13" borderId="14" xfId="1" applyNumberFormat="1" applyFont="1" applyFill="1" applyBorder="1" applyAlignment="1" applyProtection="1">
      <alignment horizontal="right"/>
    </xf>
    <xf numFmtId="165" fontId="1" fillId="13" borderId="14" xfId="1" applyNumberFormat="1" applyFont="1" applyFill="1" applyBorder="1" applyAlignment="1" applyProtection="1"/>
    <xf numFmtId="165" fontId="9" fillId="13" borderId="14" xfId="1" applyNumberFormat="1" applyFont="1" applyFill="1" applyBorder="1" applyAlignment="1" applyProtection="1"/>
    <xf numFmtId="4" fontId="1" fillId="0" borderId="13" xfId="0" applyNumberFormat="1" applyFont="1" applyBorder="1"/>
  </cellXfs>
  <cellStyles count="3">
    <cellStyle name="Komma" xfId="1" builtinId="3"/>
    <cellStyle name="Standaard" xfId="0" builtinId="0"/>
    <cellStyle name="Verklarende tekst" xfId="2" builtinId="53" customBuiltin="1"/>
  </cellStyles>
  <dxfs count="0"/>
  <tableStyles count="0" defaultTableStyle="TableStyleMedium2" defaultPivotStyle="PivotStyleLight16"/>
  <colors>
    <indexedColors>
      <rgbColor rgb="FF000000"/>
      <rgbColor rgb="FFEEECE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4BD9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3D69B"/>
      <rgbColor rgb="FFFFFF66"/>
      <rgbColor rgb="FF83CAFF"/>
      <rgbColor rgb="FFFFCCFF"/>
      <rgbColor rgb="FFCC99FF"/>
      <rgbColor rgb="FFE6B9B8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781050</xdr:colOff>
      <xdr:row>55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40169668-CF30-4682-913B-53B0E200C9D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68"/>
  <sheetViews>
    <sheetView tabSelected="1" topLeftCell="A41" zoomScaleNormal="100" workbookViewId="0">
      <selection activeCell="I66" sqref="I66"/>
    </sheetView>
  </sheetViews>
  <sheetFormatPr defaultRowHeight="15" x14ac:dyDescent="0.25"/>
  <cols>
    <col min="1" max="1" width="7.7109375" customWidth="1"/>
    <col min="2" max="2" width="35.28515625"/>
    <col min="3" max="4" width="0" hidden="1" customWidth="1"/>
    <col min="5" max="6" width="0" style="1" hidden="1" customWidth="1"/>
    <col min="7" max="8" width="14.28515625" style="2" customWidth="1"/>
    <col min="9" max="10" width="14.28515625" style="51" customWidth="1"/>
    <col min="11" max="16" width="0" style="2" hidden="1" customWidth="1"/>
    <col min="17" max="1025" width="8.5703125"/>
  </cols>
  <sheetData>
    <row r="1" spans="1:1024" s="13" customFormat="1" ht="15.75" thickBot="1" x14ac:dyDescent="0.3">
      <c r="A1" s="3"/>
      <c r="B1" s="4" t="s">
        <v>0</v>
      </c>
      <c r="C1" s="5" t="s">
        <v>1</v>
      </c>
      <c r="D1" s="6"/>
      <c r="E1" s="7" t="s">
        <v>2</v>
      </c>
      <c r="F1" s="7"/>
      <c r="G1" s="62" t="s">
        <v>3</v>
      </c>
      <c r="H1" s="62"/>
      <c r="I1" s="71" t="s">
        <v>4</v>
      </c>
      <c r="J1" s="71"/>
      <c r="K1" s="8" t="s">
        <v>5</v>
      </c>
      <c r="L1" s="8"/>
      <c r="M1" s="9" t="s">
        <v>6</v>
      </c>
      <c r="N1" s="10"/>
      <c r="O1" s="11" t="s">
        <v>7</v>
      </c>
      <c r="P1" s="12"/>
      <c r="AME1"/>
      <c r="AMF1"/>
      <c r="AMG1"/>
      <c r="AMH1"/>
      <c r="AMI1"/>
      <c r="AMJ1"/>
    </row>
    <row r="2" spans="1:1024" hidden="1" x14ac:dyDescent="0.25">
      <c r="A2" s="14" t="s">
        <v>8</v>
      </c>
      <c r="B2" s="15" t="s">
        <v>9</v>
      </c>
      <c r="C2" s="16"/>
      <c r="D2" s="16"/>
      <c r="E2" s="17"/>
      <c r="F2" s="17"/>
      <c r="G2" s="63" t="s">
        <v>8</v>
      </c>
      <c r="H2" s="64" t="s">
        <v>9</v>
      </c>
      <c r="I2" s="72"/>
      <c r="J2" s="72"/>
      <c r="K2" s="18"/>
      <c r="L2" s="18"/>
      <c r="M2" s="19" t="s">
        <v>8</v>
      </c>
      <c r="N2" s="20" t="s">
        <v>9</v>
      </c>
      <c r="O2" s="21" t="s">
        <v>8</v>
      </c>
      <c r="P2" s="22" t="s">
        <v>9</v>
      </c>
    </row>
    <row r="3" spans="1:1024" x14ac:dyDescent="0.25">
      <c r="A3" s="43" t="s">
        <v>10</v>
      </c>
      <c r="B3" s="43" t="s">
        <v>11</v>
      </c>
      <c r="C3" s="44"/>
      <c r="D3" s="44"/>
      <c r="E3" s="45" t="s">
        <v>12</v>
      </c>
      <c r="F3" s="45" t="s">
        <v>13</v>
      </c>
      <c r="G3" s="65" t="s">
        <v>12</v>
      </c>
      <c r="H3" s="65" t="s">
        <v>13</v>
      </c>
      <c r="I3" s="73" t="s">
        <v>12</v>
      </c>
      <c r="J3" s="73" t="s">
        <v>13</v>
      </c>
      <c r="K3" s="18" t="s">
        <v>12</v>
      </c>
      <c r="L3" s="18" t="s">
        <v>13</v>
      </c>
      <c r="M3" s="19" t="s">
        <v>12</v>
      </c>
      <c r="N3" s="20" t="s">
        <v>13</v>
      </c>
      <c r="O3" s="21" t="s">
        <v>12</v>
      </c>
      <c r="P3" s="22" t="s">
        <v>13</v>
      </c>
    </row>
    <row r="4" spans="1:1024" x14ac:dyDescent="0.25">
      <c r="A4" s="43">
        <v>1</v>
      </c>
      <c r="B4" s="43" t="s">
        <v>14</v>
      </c>
      <c r="C4" s="46">
        <v>216.65</v>
      </c>
      <c r="D4" s="46"/>
      <c r="E4" s="45">
        <v>216.65</v>
      </c>
      <c r="F4" s="45"/>
      <c r="G4" s="66">
        <v>543.41999999999996</v>
      </c>
      <c r="H4" s="66"/>
      <c r="I4" s="74">
        <v>543.41999999999996</v>
      </c>
      <c r="J4" s="74"/>
      <c r="K4" s="18">
        <f>I4</f>
        <v>543.41999999999996</v>
      </c>
      <c r="L4" s="18">
        <f>J4</f>
        <v>0</v>
      </c>
      <c r="M4" s="19"/>
      <c r="N4" s="20"/>
      <c r="O4" s="21"/>
      <c r="P4" s="22"/>
    </row>
    <row r="5" spans="1:1024" x14ac:dyDescent="0.25">
      <c r="A5" s="43">
        <v>2</v>
      </c>
      <c r="B5" s="43" t="s">
        <v>15</v>
      </c>
      <c r="C5" s="46">
        <v>10290.85</v>
      </c>
      <c r="D5" s="46"/>
      <c r="E5" s="45">
        <v>10290.85</v>
      </c>
      <c r="F5" s="45"/>
      <c r="G5" s="66">
        <v>9315.1</v>
      </c>
      <c r="H5" s="66"/>
      <c r="I5" s="74">
        <v>9315.1</v>
      </c>
      <c r="J5" s="74"/>
      <c r="K5" s="18">
        <f>I5</f>
        <v>9315.1</v>
      </c>
      <c r="L5" s="18">
        <f>J5</f>
        <v>0</v>
      </c>
      <c r="M5" s="19"/>
      <c r="N5" s="20"/>
      <c r="O5" s="21"/>
      <c r="P5" s="22"/>
    </row>
    <row r="6" spans="1:1024" x14ac:dyDescent="0.25">
      <c r="A6" s="43">
        <v>3</v>
      </c>
      <c r="B6" s="43" t="s">
        <v>16</v>
      </c>
      <c r="C6" s="46"/>
      <c r="D6" s="46">
        <v>11201.69</v>
      </c>
      <c r="E6" s="45"/>
      <c r="F6" s="45">
        <f>11201.69-53.89-56.42-10-638.4+425.6-45-3.63+100-8</f>
        <v>10911.950000000003</v>
      </c>
      <c r="G6" s="66"/>
      <c r="H6" s="66">
        <v>9881.73</v>
      </c>
      <c r="I6" s="74" t="s">
        <v>17</v>
      </c>
      <c r="J6" s="74">
        <f>SUM(I4:I21)-SUM(J7:J21)</f>
        <v>9215.7000000000007</v>
      </c>
      <c r="K6" s="18" t="str">
        <f t="shared" ref="K6:K18" si="0">I6</f>
        <v>.</v>
      </c>
      <c r="L6" s="18">
        <f>SUM(K4:K21)-SUM(L7:L14)</f>
        <v>8861.9000000000015</v>
      </c>
      <c r="M6" s="19"/>
      <c r="N6" s="20"/>
      <c r="O6" s="21"/>
      <c r="P6" s="22"/>
    </row>
    <row r="7" spans="1:1024" x14ac:dyDescent="0.25">
      <c r="A7" s="43">
        <v>4</v>
      </c>
      <c r="B7" s="43" t="s">
        <v>18</v>
      </c>
      <c r="C7" s="46">
        <v>74.22</v>
      </c>
      <c r="D7" s="46"/>
      <c r="E7" s="45">
        <v>74.22</v>
      </c>
      <c r="F7" s="45"/>
      <c r="G7" s="66"/>
      <c r="H7" s="66">
        <v>175.78</v>
      </c>
      <c r="I7" s="74"/>
      <c r="J7" s="74">
        <v>175.78</v>
      </c>
      <c r="K7" s="18">
        <f t="shared" si="0"/>
        <v>0</v>
      </c>
      <c r="L7" s="18">
        <f t="shared" ref="L7:L21" si="1">J7</f>
        <v>175.78</v>
      </c>
      <c r="M7" s="19"/>
      <c r="N7" s="20"/>
      <c r="O7" s="21"/>
      <c r="P7" s="22"/>
    </row>
    <row r="8" spans="1:1024" x14ac:dyDescent="0.25">
      <c r="A8" s="43">
        <v>5</v>
      </c>
      <c r="B8" s="43" t="s">
        <v>19</v>
      </c>
      <c r="C8" s="46"/>
      <c r="D8" s="46">
        <v>708.78</v>
      </c>
      <c r="E8" s="45"/>
      <c r="F8" s="45">
        <v>708.78</v>
      </c>
      <c r="G8" s="66"/>
      <c r="H8" s="66">
        <v>1385.21</v>
      </c>
      <c r="I8" s="74"/>
      <c r="J8" s="74">
        <f>F8+I50</f>
        <v>1368.5</v>
      </c>
      <c r="K8" s="18">
        <f t="shared" si="0"/>
        <v>0</v>
      </c>
      <c r="L8" s="18">
        <f t="shared" si="1"/>
        <v>1368.5</v>
      </c>
      <c r="M8" s="19"/>
      <c r="N8" s="20"/>
      <c r="O8" s="21"/>
      <c r="P8" s="22"/>
    </row>
    <row r="9" spans="1:1024" x14ac:dyDescent="0.25">
      <c r="A9" s="43">
        <v>6</v>
      </c>
      <c r="B9" s="43" t="s">
        <v>20</v>
      </c>
      <c r="C9" s="46"/>
      <c r="D9" s="46"/>
      <c r="E9" s="45"/>
      <c r="F9" s="45"/>
      <c r="G9" s="66"/>
      <c r="H9" s="66"/>
      <c r="I9" s="74"/>
      <c r="J9" s="74"/>
      <c r="K9" s="18">
        <f t="shared" si="0"/>
        <v>0</v>
      </c>
      <c r="L9" s="18">
        <f t="shared" si="1"/>
        <v>0</v>
      </c>
      <c r="M9" s="19"/>
      <c r="N9" s="20"/>
      <c r="O9" s="21"/>
      <c r="P9" s="22"/>
    </row>
    <row r="10" spans="1:1024" x14ac:dyDescent="0.25">
      <c r="A10" s="43">
        <v>7</v>
      </c>
      <c r="B10" s="43" t="s">
        <v>21</v>
      </c>
      <c r="C10" s="46">
        <v>1</v>
      </c>
      <c r="D10" s="46"/>
      <c r="E10" s="45">
        <v>1</v>
      </c>
      <c r="F10" s="45"/>
      <c r="G10" s="66">
        <v>1</v>
      </c>
      <c r="H10" s="66"/>
      <c r="I10" s="74">
        <v>1</v>
      </c>
      <c r="J10" s="74"/>
      <c r="K10" s="18">
        <f t="shared" si="0"/>
        <v>1</v>
      </c>
      <c r="L10" s="18">
        <f t="shared" si="1"/>
        <v>0</v>
      </c>
      <c r="M10" s="19"/>
      <c r="N10" s="20"/>
      <c r="O10" s="21"/>
      <c r="P10" s="22"/>
    </row>
    <row r="11" spans="1:1024" x14ac:dyDescent="0.25">
      <c r="A11" s="43">
        <v>8</v>
      </c>
      <c r="B11" s="43" t="s">
        <v>22</v>
      </c>
      <c r="C11" s="46"/>
      <c r="D11" s="46"/>
      <c r="E11" s="45"/>
      <c r="F11" s="45"/>
      <c r="G11" s="66"/>
      <c r="H11" s="66"/>
      <c r="I11" s="74"/>
      <c r="J11" s="74">
        <v>50</v>
      </c>
      <c r="K11" s="18">
        <f t="shared" si="0"/>
        <v>0</v>
      </c>
      <c r="L11" s="18">
        <f t="shared" si="1"/>
        <v>50</v>
      </c>
      <c r="M11" s="19"/>
      <c r="N11" s="20"/>
      <c r="O11" s="21"/>
      <c r="P11" s="22"/>
    </row>
    <row r="12" spans="1:1024" x14ac:dyDescent="0.25">
      <c r="A12" s="43">
        <v>9</v>
      </c>
      <c r="B12" s="43" t="s">
        <v>23</v>
      </c>
      <c r="C12" s="46">
        <v>435</v>
      </c>
      <c r="D12" s="46"/>
      <c r="E12" s="45">
        <v>427</v>
      </c>
      <c r="F12" s="45"/>
      <c r="G12" s="66">
        <v>32.74</v>
      </c>
      <c r="H12" s="66"/>
      <c r="I12" s="74">
        <v>402.74</v>
      </c>
      <c r="J12" s="74"/>
      <c r="K12" s="18">
        <f t="shared" si="0"/>
        <v>402.74</v>
      </c>
      <c r="L12" s="18">
        <f t="shared" si="1"/>
        <v>0</v>
      </c>
      <c r="M12" s="19"/>
      <c r="N12" s="20"/>
      <c r="O12" s="21"/>
      <c r="P12" s="22"/>
    </row>
    <row r="13" spans="1:1024" x14ac:dyDescent="0.25">
      <c r="A13" s="43">
        <v>10</v>
      </c>
      <c r="B13" s="43" t="s">
        <v>24</v>
      </c>
      <c r="C13" s="46">
        <v>275.64999999999998</v>
      </c>
      <c r="D13" s="46"/>
      <c r="E13" s="45"/>
      <c r="F13" s="45">
        <f>362.75+3.63</f>
        <v>366.38</v>
      </c>
      <c r="G13" s="66">
        <v>1203.51</v>
      </c>
      <c r="H13" s="66"/>
      <c r="I13" s="74"/>
      <c r="J13" s="74">
        <v>562.20000000000005</v>
      </c>
      <c r="K13" s="18">
        <f t="shared" si="0"/>
        <v>0</v>
      </c>
      <c r="L13" s="18">
        <f t="shared" si="1"/>
        <v>562.20000000000005</v>
      </c>
      <c r="M13" s="19"/>
      <c r="N13" s="20"/>
      <c r="O13" s="21"/>
      <c r="P13" s="22"/>
    </row>
    <row r="14" spans="1:1024" x14ac:dyDescent="0.25">
      <c r="A14" s="43">
        <v>11</v>
      </c>
      <c r="B14" s="43" t="s">
        <v>25</v>
      </c>
      <c r="C14" s="46"/>
      <c r="D14" s="46"/>
      <c r="E14" s="45">
        <v>425.6</v>
      </c>
      <c r="F14" s="45">
        <v>10</v>
      </c>
      <c r="G14" s="66"/>
      <c r="H14" s="66"/>
      <c r="I14" s="74">
        <v>453.12</v>
      </c>
      <c r="J14" s="74">
        <v>11</v>
      </c>
      <c r="K14" s="18">
        <f t="shared" si="0"/>
        <v>453.12</v>
      </c>
      <c r="L14" s="18">
        <f t="shared" si="1"/>
        <v>11</v>
      </c>
      <c r="M14" s="19"/>
      <c r="N14" s="20"/>
      <c r="O14" s="21"/>
      <c r="P14" s="22"/>
    </row>
    <row r="15" spans="1:1024" x14ac:dyDescent="0.25">
      <c r="A15" s="47">
        <v>12</v>
      </c>
      <c r="B15" s="43" t="s">
        <v>26</v>
      </c>
      <c r="C15" s="46"/>
      <c r="D15" s="46"/>
      <c r="E15" s="45"/>
      <c r="F15" s="45">
        <v>155.31</v>
      </c>
      <c r="G15" s="66">
        <v>64</v>
      </c>
      <c r="H15" s="66"/>
      <c r="I15" s="74"/>
      <c r="J15" s="74"/>
      <c r="K15" s="18">
        <f t="shared" si="0"/>
        <v>0</v>
      </c>
      <c r="L15" s="18">
        <f t="shared" si="1"/>
        <v>0</v>
      </c>
      <c r="M15" s="19"/>
      <c r="N15" s="20"/>
      <c r="O15" s="21"/>
      <c r="P15" s="22"/>
    </row>
    <row r="16" spans="1:1024" x14ac:dyDescent="0.25">
      <c r="A16" s="47" t="s">
        <v>27</v>
      </c>
      <c r="B16" s="43" t="s">
        <v>28</v>
      </c>
      <c r="C16" s="46">
        <v>25</v>
      </c>
      <c r="D16" s="46"/>
      <c r="E16" s="45">
        <f>100+25</f>
        <v>125</v>
      </c>
      <c r="F16" s="45"/>
      <c r="G16" s="66">
        <v>25</v>
      </c>
      <c r="H16" s="66"/>
      <c r="I16" s="74">
        <v>314</v>
      </c>
      <c r="J16" s="74"/>
      <c r="K16" s="18">
        <f t="shared" si="0"/>
        <v>314</v>
      </c>
      <c r="L16" s="18">
        <f t="shared" si="1"/>
        <v>0</v>
      </c>
      <c r="M16" s="19"/>
      <c r="N16" s="20"/>
      <c r="O16" s="21"/>
      <c r="P16" s="22"/>
    </row>
    <row r="17" spans="1:16" x14ac:dyDescent="0.25">
      <c r="A17" s="47"/>
      <c r="B17" s="43"/>
      <c r="C17" s="46"/>
      <c r="D17" s="46"/>
      <c r="E17" s="45"/>
      <c r="F17" s="45"/>
      <c r="G17" s="66"/>
      <c r="H17" s="66"/>
      <c r="I17" s="74"/>
      <c r="J17" s="74"/>
      <c r="K17" s="18"/>
      <c r="L17" s="18"/>
      <c r="M17" s="19"/>
      <c r="N17" s="20"/>
      <c r="O17" s="21"/>
      <c r="P17" s="22"/>
    </row>
    <row r="18" spans="1:16" x14ac:dyDescent="0.25">
      <c r="A18" s="43"/>
      <c r="B18" s="48" t="s">
        <v>29</v>
      </c>
      <c r="C18" s="46"/>
      <c r="D18" s="46"/>
      <c r="E18" s="45"/>
      <c r="F18" s="45"/>
      <c r="G18" s="66"/>
      <c r="H18" s="66"/>
      <c r="I18" s="74"/>
      <c r="J18" s="74"/>
      <c r="K18" s="18">
        <f t="shared" si="0"/>
        <v>0</v>
      </c>
      <c r="L18" s="18">
        <f t="shared" si="1"/>
        <v>0</v>
      </c>
      <c r="M18" s="19"/>
      <c r="N18" s="20"/>
      <c r="O18" s="21"/>
      <c r="P18" s="22"/>
    </row>
    <row r="19" spans="1:16" x14ac:dyDescent="0.25">
      <c r="A19" s="43">
        <v>13</v>
      </c>
      <c r="B19" s="43" t="s">
        <v>30</v>
      </c>
      <c r="C19" s="46">
        <v>156.5</v>
      </c>
      <c r="D19" s="46"/>
      <c r="E19" s="45">
        <v>156.5</v>
      </c>
      <c r="F19" s="45"/>
      <c r="G19" s="66">
        <v>106.5</v>
      </c>
      <c r="H19" s="66"/>
      <c r="I19" s="74">
        <v>106.5</v>
      </c>
      <c r="J19" s="74"/>
      <c r="K19" s="18"/>
      <c r="L19" s="18">
        <f t="shared" si="1"/>
        <v>0</v>
      </c>
      <c r="M19" s="19"/>
      <c r="N19" s="20"/>
      <c r="O19" s="21"/>
      <c r="P19" s="22"/>
    </row>
    <row r="20" spans="1:16" x14ac:dyDescent="0.25">
      <c r="A20" s="43">
        <v>14</v>
      </c>
      <c r="B20" s="43" t="s">
        <v>31</v>
      </c>
      <c r="C20" s="46"/>
      <c r="D20" s="46"/>
      <c r="E20" s="45"/>
      <c r="F20" s="45"/>
      <c r="G20" s="66"/>
      <c r="H20" s="66"/>
      <c r="I20" s="74"/>
      <c r="J20" s="74"/>
      <c r="K20" s="18">
        <f>I20</f>
        <v>0</v>
      </c>
      <c r="L20" s="18">
        <f t="shared" si="1"/>
        <v>0</v>
      </c>
      <c r="M20" s="19"/>
      <c r="N20" s="20"/>
      <c r="O20" s="21"/>
      <c r="P20" s="22"/>
    </row>
    <row r="21" spans="1:16" ht="15.75" thickBot="1" x14ac:dyDescent="0.3">
      <c r="A21" s="43">
        <v>15</v>
      </c>
      <c r="B21" s="43" t="s">
        <v>32</v>
      </c>
      <c r="C21" s="46">
        <v>435.6</v>
      </c>
      <c r="D21" s="46"/>
      <c r="E21" s="45">
        <v>435.6</v>
      </c>
      <c r="F21" s="45"/>
      <c r="G21" s="66">
        <v>247.3</v>
      </c>
      <c r="H21" s="66"/>
      <c r="I21" s="74">
        <v>247.3</v>
      </c>
      <c r="J21" s="74"/>
      <c r="K21" s="18"/>
      <c r="L21" s="18">
        <f t="shared" si="1"/>
        <v>0</v>
      </c>
      <c r="M21" s="23"/>
      <c r="N21" s="24"/>
      <c r="O21" s="25"/>
      <c r="P21" s="26"/>
    </row>
    <row r="22" spans="1:16" hidden="1" x14ac:dyDescent="0.25">
      <c r="A22" s="43" t="s">
        <v>33</v>
      </c>
      <c r="B22" s="43" t="s">
        <v>34</v>
      </c>
      <c r="C22" s="44"/>
      <c r="D22" s="44"/>
      <c r="E22" s="45"/>
      <c r="F22" s="45"/>
      <c r="G22" s="66"/>
      <c r="H22" s="66"/>
      <c r="I22" s="74"/>
      <c r="J22" s="74"/>
      <c r="K22" s="18"/>
      <c r="L22" s="18"/>
      <c r="M22" s="19"/>
      <c r="N22" s="20"/>
      <c r="O22" s="21"/>
      <c r="P22" s="22"/>
    </row>
    <row r="23" spans="1:16" x14ac:dyDescent="0.25">
      <c r="A23" s="43"/>
      <c r="B23" s="43"/>
      <c r="C23" s="44"/>
      <c r="D23" s="44"/>
      <c r="E23" s="45"/>
      <c r="F23" s="45"/>
      <c r="G23" s="66"/>
      <c r="H23" s="66"/>
      <c r="I23" s="74"/>
      <c r="J23" s="74"/>
      <c r="K23" s="18"/>
      <c r="L23" s="18"/>
      <c r="M23" s="19"/>
      <c r="N23" s="20"/>
      <c r="O23" s="21"/>
      <c r="P23" s="22"/>
    </row>
    <row r="24" spans="1:16" x14ac:dyDescent="0.25">
      <c r="A24" s="43"/>
      <c r="B24" s="43"/>
      <c r="C24" s="44"/>
      <c r="D24" s="44"/>
      <c r="E24" s="45"/>
      <c r="F24" s="45"/>
      <c r="G24" s="67" t="s">
        <v>70</v>
      </c>
      <c r="H24" s="66"/>
      <c r="I24" s="75" t="s">
        <v>71</v>
      </c>
      <c r="J24" s="75"/>
      <c r="K24" s="18"/>
      <c r="L24" s="18"/>
      <c r="M24" s="19"/>
      <c r="N24" s="20"/>
      <c r="O24" s="21"/>
      <c r="P24" s="22"/>
    </row>
    <row r="25" spans="1:16" x14ac:dyDescent="0.25">
      <c r="A25" s="43">
        <v>16</v>
      </c>
      <c r="B25" s="43" t="s">
        <v>35</v>
      </c>
      <c r="C25" s="44"/>
      <c r="D25" s="44"/>
      <c r="E25" s="45"/>
      <c r="F25" s="45"/>
      <c r="G25" s="66"/>
      <c r="H25" s="66">
        <v>100</v>
      </c>
      <c r="I25" s="74"/>
      <c r="J25" s="74">
        <v>24.25</v>
      </c>
      <c r="K25" s="18"/>
      <c r="L25" s="27"/>
      <c r="M25" s="19"/>
      <c r="N25" s="20">
        <v>100</v>
      </c>
      <c r="O25" s="21"/>
      <c r="P25" s="22">
        <v>100</v>
      </c>
    </row>
    <row r="26" spans="1:16" x14ac:dyDescent="0.25">
      <c r="A26" s="43">
        <v>17</v>
      </c>
      <c r="B26" s="43" t="s">
        <v>36</v>
      </c>
      <c r="C26" s="44"/>
      <c r="D26" s="44"/>
      <c r="E26" s="45"/>
      <c r="F26" s="45"/>
      <c r="G26" s="66">
        <v>137.97999999999999</v>
      </c>
      <c r="H26" s="66"/>
      <c r="I26" s="74">
        <v>140.04</v>
      </c>
      <c r="J26" s="74"/>
      <c r="K26" s="18"/>
      <c r="L26" s="18"/>
      <c r="M26" s="19">
        <v>130</v>
      </c>
      <c r="N26" s="20"/>
      <c r="O26" s="21" t="e">
        <f>#REF!</f>
        <v>#REF!</v>
      </c>
      <c r="P26" s="22"/>
    </row>
    <row r="27" spans="1:16" x14ac:dyDescent="0.25">
      <c r="A27" s="43">
        <v>18</v>
      </c>
      <c r="B27" s="43" t="s">
        <v>37</v>
      </c>
      <c r="C27" s="44"/>
      <c r="D27" s="44"/>
      <c r="E27" s="45"/>
      <c r="F27" s="45"/>
      <c r="G27" s="66"/>
      <c r="H27" s="66">
        <v>6284.3</v>
      </c>
      <c r="I27" s="74"/>
      <c r="J27" s="74">
        <f>6014.3</f>
        <v>6014.3</v>
      </c>
      <c r="K27" s="18"/>
      <c r="L27" s="18"/>
      <c r="M27" s="19"/>
      <c r="N27" s="20">
        <v>5900</v>
      </c>
      <c r="O27" s="21"/>
      <c r="P27" s="22" t="e">
        <f>#REF!</f>
        <v>#REF!</v>
      </c>
    </row>
    <row r="28" spans="1:16" x14ac:dyDescent="0.25">
      <c r="A28" s="43">
        <v>19</v>
      </c>
      <c r="B28" s="43" t="s">
        <v>38</v>
      </c>
      <c r="C28" s="44"/>
      <c r="D28" s="44"/>
      <c r="E28" s="45"/>
      <c r="F28" s="45"/>
      <c r="G28" s="66"/>
      <c r="H28" s="66">
        <v>533</v>
      </c>
      <c r="I28" s="74"/>
      <c r="J28" s="74">
        <v>603</v>
      </c>
      <c r="K28" s="18"/>
      <c r="L28" s="18"/>
      <c r="M28" s="19"/>
      <c r="N28" s="20">
        <v>530</v>
      </c>
      <c r="O28" s="21"/>
      <c r="P28" s="22" t="e">
        <f>#REF!</f>
        <v>#REF!</v>
      </c>
    </row>
    <row r="29" spans="1:16" x14ac:dyDescent="0.25">
      <c r="A29" s="43">
        <v>20</v>
      </c>
      <c r="B29" s="43" t="s">
        <v>39</v>
      </c>
      <c r="C29" s="44"/>
      <c r="D29" s="44"/>
      <c r="E29" s="45"/>
      <c r="F29" s="45"/>
      <c r="G29" s="66"/>
      <c r="H29" s="66">
        <v>0</v>
      </c>
      <c r="I29" s="74"/>
      <c r="J29" s="74"/>
      <c r="K29" s="18"/>
      <c r="L29" s="18"/>
      <c r="M29" s="19"/>
      <c r="N29" s="20">
        <v>0</v>
      </c>
      <c r="O29" s="21"/>
      <c r="P29" s="22">
        <v>0</v>
      </c>
    </row>
    <row r="30" spans="1:16" x14ac:dyDescent="0.25">
      <c r="A30" s="43">
        <v>21</v>
      </c>
      <c r="B30" s="43" t="s">
        <v>40</v>
      </c>
      <c r="C30" s="44"/>
      <c r="D30" s="44"/>
      <c r="E30" s="45"/>
      <c r="F30" s="45"/>
      <c r="G30" s="66">
        <v>200.86</v>
      </c>
      <c r="H30" s="66"/>
      <c r="I30" s="74">
        <v>200.86</v>
      </c>
      <c r="J30" s="74"/>
      <c r="K30" s="18"/>
      <c r="L30" s="18"/>
      <c r="M30" s="19">
        <v>200</v>
      </c>
      <c r="N30" s="20"/>
      <c r="O30" s="21" t="e">
        <f>#REF!</f>
        <v>#REF!</v>
      </c>
      <c r="P30" s="22"/>
    </row>
    <row r="31" spans="1:16" x14ac:dyDescent="0.25">
      <c r="A31" s="43">
        <v>22</v>
      </c>
      <c r="B31" s="43" t="s">
        <v>41</v>
      </c>
      <c r="C31" s="44"/>
      <c r="D31" s="44"/>
      <c r="E31" s="45"/>
      <c r="F31" s="45"/>
      <c r="G31" s="66">
        <v>265.89999999999998</v>
      </c>
      <c r="H31" s="66"/>
      <c r="I31" s="74">
        <v>213.9</v>
      </c>
      <c r="J31" s="74"/>
      <c r="K31" s="18"/>
      <c r="L31" s="18"/>
      <c r="M31" s="19">
        <v>250</v>
      </c>
      <c r="N31" s="20"/>
      <c r="O31" s="21" t="e">
        <f>#REF!</f>
        <v>#REF!</v>
      </c>
      <c r="P31" s="22"/>
    </row>
    <row r="32" spans="1:16" x14ac:dyDescent="0.25">
      <c r="A32" s="43">
        <v>23</v>
      </c>
      <c r="B32" s="43" t="s">
        <v>42</v>
      </c>
      <c r="C32" s="44"/>
      <c r="D32" s="44"/>
      <c r="E32" s="45"/>
      <c r="F32" s="45"/>
      <c r="G32" s="66"/>
      <c r="H32" s="66">
        <v>367.6</v>
      </c>
      <c r="I32" s="74"/>
      <c r="J32" s="74">
        <v>367.6</v>
      </c>
      <c r="K32" s="18"/>
      <c r="L32" s="18"/>
      <c r="M32" s="19"/>
      <c r="N32" s="20">
        <v>370</v>
      </c>
      <c r="O32" s="21"/>
      <c r="P32" s="22" t="e">
        <f>#REF!</f>
        <v>#REF!</v>
      </c>
    </row>
    <row r="33" spans="1:16" x14ac:dyDescent="0.25">
      <c r="A33" s="43">
        <v>24</v>
      </c>
      <c r="B33" s="43" t="s">
        <v>43</v>
      </c>
      <c r="C33" s="44"/>
      <c r="D33" s="44"/>
      <c r="E33" s="45"/>
      <c r="F33" s="45"/>
      <c r="G33" s="66">
        <v>3475</v>
      </c>
      <c r="H33" s="66"/>
      <c r="I33" s="74">
        <v>3475</v>
      </c>
      <c r="J33" s="74"/>
      <c r="K33" s="18"/>
      <c r="L33" s="18"/>
      <c r="M33" s="19">
        <v>3475</v>
      </c>
      <c r="N33" s="20"/>
      <c r="O33" s="21" t="e">
        <f>#REF!</f>
        <v>#REF!</v>
      </c>
      <c r="P33" s="22"/>
    </row>
    <row r="34" spans="1:16" x14ac:dyDescent="0.25">
      <c r="A34" s="43">
        <v>25</v>
      </c>
      <c r="B34" s="43" t="s">
        <v>44</v>
      </c>
      <c r="C34" s="44"/>
      <c r="D34" s="44"/>
      <c r="E34" s="45"/>
      <c r="F34" s="45"/>
      <c r="G34" s="66">
        <v>2645.12</v>
      </c>
      <c r="H34" s="66"/>
      <c r="I34" s="74">
        <v>2668.3</v>
      </c>
      <c r="J34" s="74"/>
      <c r="K34" s="18"/>
      <c r="L34" s="18"/>
      <c r="M34" s="19">
        <v>2450</v>
      </c>
      <c r="N34" s="20"/>
      <c r="O34" s="21" t="e">
        <f>#REF!</f>
        <v>#REF!</v>
      </c>
      <c r="P34" s="22"/>
    </row>
    <row r="35" spans="1:16" x14ac:dyDescent="0.25">
      <c r="A35" s="43">
        <v>26</v>
      </c>
      <c r="B35" s="43" t="s">
        <v>45</v>
      </c>
      <c r="C35" s="44"/>
      <c r="D35" s="44"/>
      <c r="E35" s="45"/>
      <c r="F35" s="45"/>
      <c r="G35" s="66">
        <v>130</v>
      </c>
      <c r="H35" s="66"/>
      <c r="I35" s="74">
        <v>120</v>
      </c>
      <c r="J35" s="74"/>
      <c r="K35" s="18"/>
      <c r="L35" s="18"/>
      <c r="M35" s="19">
        <v>100</v>
      </c>
      <c r="N35" s="20"/>
      <c r="O35" s="21">
        <v>100</v>
      </c>
      <c r="P35" s="22"/>
    </row>
    <row r="36" spans="1:16" x14ac:dyDescent="0.25">
      <c r="A36" s="43">
        <v>27</v>
      </c>
      <c r="B36" s="43" t="s">
        <v>46</v>
      </c>
      <c r="C36" s="44"/>
      <c r="D36" s="44"/>
      <c r="E36" s="45"/>
      <c r="F36" s="45"/>
      <c r="G36" s="66">
        <v>0</v>
      </c>
      <c r="H36" s="66"/>
      <c r="I36" s="74"/>
      <c r="J36" s="74"/>
      <c r="K36" s="18"/>
      <c r="L36" s="18"/>
      <c r="M36" s="19">
        <v>0</v>
      </c>
      <c r="N36" s="20"/>
      <c r="O36" s="21">
        <v>0</v>
      </c>
      <c r="P36" s="22"/>
    </row>
    <row r="37" spans="1:16" x14ac:dyDescent="0.25">
      <c r="A37" s="43">
        <v>28</v>
      </c>
      <c r="B37" s="43" t="s">
        <v>47</v>
      </c>
      <c r="C37" s="44"/>
      <c r="D37" s="44"/>
      <c r="E37" s="45"/>
      <c r="F37" s="45"/>
      <c r="G37" s="66">
        <v>0</v>
      </c>
      <c r="H37" s="66"/>
      <c r="I37" s="74"/>
      <c r="J37" s="74"/>
      <c r="K37" s="18"/>
      <c r="L37" s="18"/>
      <c r="M37" s="19">
        <v>0</v>
      </c>
      <c r="N37" s="20"/>
      <c r="O37" s="21">
        <v>0</v>
      </c>
      <c r="P37" s="22"/>
    </row>
    <row r="38" spans="1:16" x14ac:dyDescent="0.25">
      <c r="A38" s="43">
        <v>29</v>
      </c>
      <c r="B38" s="43" t="s">
        <v>48</v>
      </c>
      <c r="C38" s="44"/>
      <c r="D38" s="44"/>
      <c r="E38" s="45"/>
      <c r="F38" s="45"/>
      <c r="G38" s="66">
        <v>120.59</v>
      </c>
      <c r="H38" s="66"/>
      <c r="I38" s="74">
        <v>120.59</v>
      </c>
      <c r="J38" s="74"/>
      <c r="K38" s="18"/>
      <c r="L38" s="18"/>
      <c r="M38" s="19">
        <v>120</v>
      </c>
      <c r="N38" s="20"/>
      <c r="O38" s="21">
        <v>120</v>
      </c>
      <c r="P38" s="22"/>
    </row>
    <row r="39" spans="1:16" x14ac:dyDescent="0.25">
      <c r="A39" s="43">
        <v>30</v>
      </c>
      <c r="B39" s="43" t="s">
        <v>49</v>
      </c>
      <c r="C39" s="44"/>
      <c r="D39" s="44"/>
      <c r="E39" s="45"/>
      <c r="F39" s="45"/>
      <c r="G39" s="66">
        <v>25.86</v>
      </c>
      <c r="H39" s="66"/>
      <c r="I39" s="74">
        <v>25.86</v>
      </c>
      <c r="J39" s="74"/>
      <c r="K39" s="18"/>
      <c r="L39" s="18"/>
      <c r="M39" s="19">
        <v>30</v>
      </c>
      <c r="N39" s="20"/>
      <c r="O39" s="21">
        <v>30</v>
      </c>
      <c r="P39" s="22"/>
    </row>
    <row r="40" spans="1:16" x14ac:dyDescent="0.25">
      <c r="A40" s="43">
        <v>31</v>
      </c>
      <c r="B40" s="43" t="s">
        <v>50</v>
      </c>
      <c r="C40" s="44"/>
      <c r="D40" s="44"/>
      <c r="E40" s="45"/>
      <c r="F40" s="45"/>
      <c r="G40" s="66">
        <v>377.87</v>
      </c>
      <c r="H40" s="66"/>
      <c r="I40" s="74">
        <v>402.87</v>
      </c>
      <c r="J40" s="74"/>
      <c r="K40" s="18"/>
      <c r="L40" s="18"/>
      <c r="M40" s="19">
        <v>0</v>
      </c>
      <c r="N40" s="20"/>
      <c r="O40" s="21">
        <v>0</v>
      </c>
      <c r="P40" s="22"/>
    </row>
    <row r="41" spans="1:16" x14ac:dyDescent="0.25">
      <c r="A41" s="43">
        <v>32</v>
      </c>
      <c r="B41" s="43" t="s">
        <v>51</v>
      </c>
      <c r="C41" s="44"/>
      <c r="D41" s="44"/>
      <c r="E41" s="45"/>
      <c r="F41" s="45"/>
      <c r="G41" s="66"/>
      <c r="H41" s="66">
        <v>0</v>
      </c>
      <c r="I41" s="74"/>
      <c r="J41" s="74"/>
      <c r="K41" s="18"/>
      <c r="L41" s="18"/>
      <c r="M41" s="19"/>
      <c r="N41" s="20">
        <v>0</v>
      </c>
      <c r="O41" s="21"/>
      <c r="P41" s="22">
        <v>0</v>
      </c>
    </row>
    <row r="42" spans="1:16" x14ac:dyDescent="0.25">
      <c r="A42" s="43">
        <v>33</v>
      </c>
      <c r="B42" s="43" t="s">
        <v>52</v>
      </c>
      <c r="C42" s="44"/>
      <c r="D42" s="44"/>
      <c r="E42" s="45"/>
      <c r="F42" s="45"/>
      <c r="G42" s="66">
        <v>24.99</v>
      </c>
      <c r="H42" s="66"/>
      <c r="I42" s="74">
        <v>24.99</v>
      </c>
      <c r="J42" s="74"/>
      <c r="K42" s="18"/>
      <c r="L42" s="18"/>
      <c r="M42" s="19">
        <v>75</v>
      </c>
      <c r="N42" s="20"/>
      <c r="O42" s="21" t="e">
        <f>#REF!</f>
        <v>#REF!</v>
      </c>
      <c r="P42" s="22"/>
    </row>
    <row r="43" spans="1:16" x14ac:dyDescent="0.25">
      <c r="A43" s="43">
        <v>34</v>
      </c>
      <c r="B43" s="43" t="s">
        <v>53</v>
      </c>
      <c r="C43" s="44"/>
      <c r="D43" s="44"/>
      <c r="E43" s="45"/>
      <c r="F43" s="45"/>
      <c r="G43" s="66">
        <v>93.96</v>
      </c>
      <c r="H43" s="66"/>
      <c r="I43" s="74">
        <f>52+9.92+65.04+40</f>
        <v>166.96</v>
      </c>
      <c r="J43" s="74">
        <v>73</v>
      </c>
      <c r="K43" s="18"/>
      <c r="L43" s="18"/>
      <c r="M43" s="19">
        <v>120</v>
      </c>
      <c r="N43" s="20"/>
      <c r="O43" s="21" t="e">
        <f>#REF!</f>
        <v>#REF!</v>
      </c>
      <c r="P43" s="22"/>
    </row>
    <row r="44" spans="1:16" x14ac:dyDescent="0.25">
      <c r="A44" s="43">
        <v>35</v>
      </c>
      <c r="B44" s="43" t="s">
        <v>54</v>
      </c>
      <c r="C44" s="44"/>
      <c r="D44" s="44"/>
      <c r="E44" s="45"/>
      <c r="F44" s="45"/>
      <c r="G44" s="66"/>
      <c r="H44" s="66">
        <v>150</v>
      </c>
      <c r="I44" s="74"/>
      <c r="J44" s="74">
        <v>150</v>
      </c>
      <c r="K44" s="18"/>
      <c r="L44" s="18"/>
      <c r="M44" s="19"/>
      <c r="N44" s="20">
        <v>150</v>
      </c>
      <c r="O44" s="21"/>
      <c r="P44" s="22" t="e">
        <f>#REF!</f>
        <v>#REF!</v>
      </c>
    </row>
    <row r="45" spans="1:16" x14ac:dyDescent="0.25">
      <c r="A45" s="43">
        <v>36</v>
      </c>
      <c r="B45" s="43" t="s">
        <v>55</v>
      </c>
      <c r="C45" s="44"/>
      <c r="D45" s="44"/>
      <c r="E45" s="45"/>
      <c r="F45" s="45"/>
      <c r="G45" s="66">
        <v>73.239999999999995</v>
      </c>
      <c r="H45" s="66"/>
      <c r="I45" s="74">
        <v>73.239999999999995</v>
      </c>
      <c r="J45" s="74"/>
      <c r="K45" s="18"/>
      <c r="L45" s="18"/>
      <c r="M45" s="19">
        <v>100</v>
      </c>
      <c r="N45" s="20"/>
      <c r="O45" s="21" t="e">
        <f>#REF!</f>
        <v>#REF!</v>
      </c>
      <c r="P45" s="22"/>
    </row>
    <row r="46" spans="1:16" x14ac:dyDescent="0.25">
      <c r="A46" s="43"/>
      <c r="B46" s="43"/>
      <c r="C46" s="44"/>
      <c r="D46" s="44"/>
      <c r="E46" s="45"/>
      <c r="F46" s="45"/>
      <c r="G46" s="66"/>
      <c r="H46" s="66"/>
      <c r="I46" s="74"/>
      <c r="J46" s="74"/>
      <c r="K46" s="18"/>
      <c r="L46" s="18"/>
      <c r="M46" s="19"/>
      <c r="N46" s="20"/>
      <c r="O46" s="21"/>
      <c r="P46" s="22"/>
    </row>
    <row r="47" spans="1:16" x14ac:dyDescent="0.25">
      <c r="A47" s="43"/>
      <c r="B47" s="48" t="s">
        <v>56</v>
      </c>
      <c r="C47" s="44"/>
      <c r="D47" s="44"/>
      <c r="E47" s="45"/>
      <c r="F47" s="45"/>
      <c r="G47" s="66"/>
      <c r="H47" s="66"/>
      <c r="I47" s="74"/>
      <c r="J47" s="74"/>
      <c r="K47" s="18"/>
      <c r="L47" s="18"/>
      <c r="M47" s="19"/>
      <c r="N47" s="20"/>
      <c r="O47" s="21"/>
      <c r="P47" s="22"/>
    </row>
    <row r="48" spans="1:16" x14ac:dyDescent="0.25">
      <c r="A48" s="43">
        <v>37</v>
      </c>
      <c r="B48" s="43" t="s">
        <v>57</v>
      </c>
      <c r="C48" s="44"/>
      <c r="D48" s="44"/>
      <c r="E48" s="45"/>
      <c r="F48" s="45"/>
      <c r="G48" s="66"/>
      <c r="H48" s="66">
        <v>950</v>
      </c>
      <c r="I48" s="74"/>
      <c r="J48" s="74">
        <v>950</v>
      </c>
      <c r="K48" s="18"/>
      <c r="L48" s="18"/>
      <c r="M48" s="19"/>
      <c r="N48" s="20">
        <v>440</v>
      </c>
      <c r="O48" s="21"/>
      <c r="P48" s="22" t="e">
        <f>#REF!</f>
        <v>#REF!</v>
      </c>
    </row>
    <row r="49" spans="1:16" x14ac:dyDescent="0.25">
      <c r="A49" s="43">
        <v>38</v>
      </c>
      <c r="B49" s="43" t="s">
        <v>58</v>
      </c>
      <c r="C49" s="44"/>
      <c r="D49" s="44"/>
      <c r="E49" s="45"/>
      <c r="F49" s="45"/>
      <c r="G49" s="66">
        <v>273.57</v>
      </c>
      <c r="H49" s="66"/>
      <c r="I49" s="74">
        <v>290.27999999999997</v>
      </c>
      <c r="J49" s="74"/>
      <c r="K49" s="18"/>
      <c r="L49" s="18"/>
      <c r="M49" s="19">
        <v>100</v>
      </c>
      <c r="N49" s="20"/>
      <c r="O49" s="21" t="e">
        <f>#REF!</f>
        <v>#REF!</v>
      </c>
      <c r="P49" s="22"/>
    </row>
    <row r="50" spans="1:16" x14ac:dyDescent="0.25">
      <c r="A50" s="43">
        <v>39</v>
      </c>
      <c r="B50" s="43" t="s">
        <v>59</v>
      </c>
      <c r="C50" s="44"/>
      <c r="D50" s="44"/>
      <c r="E50" s="45"/>
      <c r="F50" s="45"/>
      <c r="G50" s="68">
        <f>(H48)-(G49)</f>
        <v>676.43000000000006</v>
      </c>
      <c r="H50" s="66"/>
      <c r="I50" s="74">
        <f>J48-I49</f>
        <v>659.72</v>
      </c>
      <c r="J50" s="74"/>
      <c r="K50" s="18"/>
      <c r="L50" s="18"/>
      <c r="M50" s="28">
        <v>340</v>
      </c>
      <c r="N50" s="29"/>
      <c r="O50" s="30" t="e">
        <f>(P48)-(O49)</f>
        <v>#REF!</v>
      </c>
      <c r="P50" s="22" t="e">
        <f>(O50)-(1500-(J8))</f>
        <v>#REF!</v>
      </c>
    </row>
    <row r="51" spans="1:16" x14ac:dyDescent="0.25">
      <c r="A51" s="43"/>
      <c r="B51" s="43"/>
      <c r="C51" s="44"/>
      <c r="D51" s="44"/>
      <c r="E51" s="45"/>
      <c r="F51" s="45"/>
      <c r="G51" s="66"/>
      <c r="H51" s="66"/>
      <c r="I51" s="74"/>
      <c r="J51" s="74"/>
      <c r="K51" s="18"/>
      <c r="L51" s="18"/>
      <c r="M51" s="19"/>
      <c r="N51" s="20"/>
      <c r="O51" s="21"/>
      <c r="P51" s="22"/>
    </row>
    <row r="52" spans="1:16" x14ac:dyDescent="0.25">
      <c r="A52" s="43"/>
      <c r="B52" s="48" t="s">
        <v>60</v>
      </c>
      <c r="C52" s="44"/>
      <c r="D52" s="44"/>
      <c r="E52" s="45"/>
      <c r="F52" s="45"/>
      <c r="G52" s="66"/>
      <c r="H52" s="66"/>
      <c r="I52" s="74"/>
      <c r="J52" s="74"/>
      <c r="K52" s="18"/>
      <c r="L52" s="18"/>
      <c r="M52" s="19"/>
      <c r="N52" s="20"/>
      <c r="O52" s="21"/>
      <c r="P52" s="22"/>
    </row>
    <row r="53" spans="1:16" x14ac:dyDescent="0.25">
      <c r="A53" s="43">
        <v>40</v>
      </c>
      <c r="B53" s="43" t="s">
        <v>61</v>
      </c>
      <c r="C53" s="44"/>
      <c r="D53" s="44"/>
      <c r="E53" s="45"/>
      <c r="F53" s="45"/>
      <c r="G53" s="66"/>
      <c r="H53" s="66">
        <v>0</v>
      </c>
      <c r="I53" s="74"/>
      <c r="J53" s="74"/>
      <c r="K53" s="18"/>
      <c r="L53" s="18"/>
      <c r="M53" s="19"/>
      <c r="N53" s="20">
        <v>0</v>
      </c>
      <c r="O53" s="21"/>
      <c r="P53" s="22">
        <v>0</v>
      </c>
    </row>
    <row r="54" spans="1:16" x14ac:dyDescent="0.25">
      <c r="A54" s="43">
        <v>41</v>
      </c>
      <c r="B54" s="43" t="s">
        <v>62</v>
      </c>
      <c r="C54" s="44"/>
      <c r="D54" s="44"/>
      <c r="E54" s="45"/>
      <c r="F54" s="45"/>
      <c r="G54" s="66"/>
      <c r="H54" s="69"/>
      <c r="I54" s="74"/>
      <c r="J54" s="74"/>
      <c r="K54" s="18"/>
      <c r="L54" s="18"/>
      <c r="M54" s="19"/>
      <c r="N54" s="20"/>
      <c r="O54" s="21"/>
      <c r="P54" s="22"/>
    </row>
    <row r="55" spans="1:16" x14ac:dyDescent="0.25">
      <c r="A55" s="43">
        <v>42</v>
      </c>
      <c r="B55" s="43" t="s">
        <v>63</v>
      </c>
      <c r="C55" s="44"/>
      <c r="D55" s="44"/>
      <c r="E55" s="45"/>
      <c r="F55" s="45"/>
      <c r="G55" s="66">
        <v>250</v>
      </c>
      <c r="H55" s="66"/>
      <c r="I55" s="74">
        <v>250</v>
      </c>
      <c r="J55" s="74"/>
      <c r="K55" s="18"/>
      <c r="L55" s="18"/>
      <c r="M55" s="19">
        <v>250</v>
      </c>
      <c r="N55" s="20"/>
      <c r="O55" s="21">
        <v>250</v>
      </c>
      <c r="P55" s="22"/>
    </row>
    <row r="56" spans="1:16" x14ac:dyDescent="0.25">
      <c r="A56" s="43"/>
      <c r="B56" s="43"/>
      <c r="C56" s="44"/>
      <c r="D56" s="44"/>
      <c r="E56" s="45"/>
      <c r="F56" s="45"/>
      <c r="G56" s="66"/>
      <c r="H56" s="66"/>
      <c r="I56" s="74"/>
      <c r="J56" s="74"/>
      <c r="K56" s="18"/>
      <c r="L56" s="18"/>
      <c r="M56" s="19"/>
      <c r="N56" s="20"/>
      <c r="O56" s="21"/>
      <c r="P56" s="22"/>
    </row>
    <row r="57" spans="1:16" x14ac:dyDescent="0.25">
      <c r="A57" s="43"/>
      <c r="B57" s="48" t="s">
        <v>29</v>
      </c>
      <c r="C57" s="44"/>
      <c r="D57" s="44"/>
      <c r="E57" s="45"/>
      <c r="F57" s="45"/>
      <c r="G57" s="66"/>
      <c r="H57" s="66"/>
      <c r="I57" s="74"/>
      <c r="J57" s="74"/>
      <c r="K57" s="18"/>
      <c r="L57" s="18"/>
      <c r="M57" s="19"/>
      <c r="N57" s="20"/>
      <c r="O57" s="21"/>
      <c r="P57" s="22"/>
    </row>
    <row r="58" spans="1:16" x14ac:dyDescent="0.25">
      <c r="A58" s="43">
        <v>43</v>
      </c>
      <c r="B58" s="43" t="s">
        <v>64</v>
      </c>
      <c r="C58" s="44"/>
      <c r="D58" s="44"/>
      <c r="E58" s="45"/>
      <c r="F58" s="45"/>
      <c r="G58" s="66">
        <v>50</v>
      </c>
      <c r="H58" s="66"/>
      <c r="I58" s="74">
        <v>50</v>
      </c>
      <c r="J58" s="74"/>
      <c r="K58" s="18"/>
      <c r="L58" s="18"/>
      <c r="M58" s="31">
        <v>50</v>
      </c>
      <c r="N58" s="29"/>
      <c r="O58" s="21">
        <v>50</v>
      </c>
      <c r="P58" s="22"/>
    </row>
    <row r="59" spans="1:16" x14ac:dyDescent="0.25">
      <c r="A59" s="43">
        <v>44</v>
      </c>
      <c r="B59" s="43" t="s">
        <v>65</v>
      </c>
      <c r="C59" s="44"/>
      <c r="D59" s="44"/>
      <c r="E59" s="45"/>
      <c r="F59" s="45"/>
      <c r="G59" s="66">
        <v>674.39</v>
      </c>
      <c r="H59" s="66"/>
      <c r="I59" s="74">
        <v>674.39</v>
      </c>
      <c r="J59" s="74"/>
      <c r="K59" s="18"/>
      <c r="L59" s="18"/>
      <c r="M59" s="19">
        <v>600</v>
      </c>
      <c r="N59" s="20"/>
      <c r="O59" s="21" t="e">
        <f>#REF!</f>
        <v>#REF!</v>
      </c>
      <c r="P59" s="22"/>
    </row>
    <row r="60" spans="1:16" x14ac:dyDescent="0.25">
      <c r="A60" s="43">
        <v>45</v>
      </c>
      <c r="B60" s="43" t="s">
        <v>66</v>
      </c>
      <c r="C60" s="44"/>
      <c r="D60" s="44"/>
      <c r="E60" s="45"/>
      <c r="F60" s="45"/>
      <c r="G60" s="66">
        <v>287.39999999999998</v>
      </c>
      <c r="H60" s="66"/>
      <c r="I60" s="74">
        <v>287.39999999999998</v>
      </c>
      <c r="J60" s="74"/>
      <c r="K60" s="18"/>
      <c r="L60" s="18"/>
      <c r="M60" s="19">
        <v>440</v>
      </c>
      <c r="N60" s="20"/>
      <c r="O60" s="21" t="e">
        <f>#REF!</f>
        <v>#REF!</v>
      </c>
      <c r="P60" s="22"/>
    </row>
    <row r="61" spans="1:16" x14ac:dyDescent="0.25">
      <c r="A61" s="43">
        <v>46</v>
      </c>
      <c r="B61" s="43" t="s">
        <v>67</v>
      </c>
      <c r="C61" s="44"/>
      <c r="D61" s="44"/>
      <c r="E61" s="45"/>
      <c r="F61" s="45"/>
      <c r="G61" s="66"/>
      <c r="H61" s="66">
        <v>270</v>
      </c>
      <c r="I61" s="74"/>
      <c r="J61" s="74">
        <v>270</v>
      </c>
      <c r="K61" s="18"/>
      <c r="L61" s="18"/>
      <c r="M61" s="19"/>
      <c r="N61" s="20">
        <v>270</v>
      </c>
      <c r="O61" s="21"/>
      <c r="P61" s="22" t="e">
        <f>#REF!</f>
        <v>#REF!</v>
      </c>
    </row>
    <row r="62" spans="1:16" x14ac:dyDescent="0.25">
      <c r="A62" s="43"/>
      <c r="B62" s="43"/>
      <c r="C62" s="44"/>
      <c r="D62" s="44"/>
      <c r="E62" s="45"/>
      <c r="F62" s="45"/>
      <c r="G62" s="66"/>
      <c r="H62" s="66"/>
      <c r="I62" s="74"/>
      <c r="J62" s="74"/>
      <c r="K62" s="18"/>
      <c r="L62" s="18"/>
      <c r="M62" s="19"/>
      <c r="N62" s="20"/>
      <c r="O62" s="21"/>
      <c r="P62" s="22"/>
    </row>
    <row r="63" spans="1:16" ht="30" x14ac:dyDescent="0.25">
      <c r="A63" s="43">
        <v>47</v>
      </c>
      <c r="B63" s="49" t="s">
        <v>68</v>
      </c>
      <c r="C63" s="44"/>
      <c r="D63" s="44"/>
      <c r="E63" s="45"/>
      <c r="F63" s="45"/>
      <c r="G63" s="70"/>
      <c r="H63" s="66"/>
      <c r="I63" s="74">
        <v>349</v>
      </c>
      <c r="J63" s="74"/>
      <c r="K63" s="18"/>
      <c r="L63" s="18"/>
      <c r="M63" s="19"/>
      <c r="N63" s="20"/>
      <c r="O63" s="21"/>
      <c r="P63" s="22"/>
    </row>
    <row r="64" spans="1:16" x14ac:dyDescent="0.25">
      <c r="A64" s="43">
        <v>48</v>
      </c>
      <c r="B64" s="43" t="s">
        <v>69</v>
      </c>
      <c r="C64" s="44"/>
      <c r="D64" s="44"/>
      <c r="E64" s="45"/>
      <c r="F64" s="45"/>
      <c r="G64" s="66"/>
      <c r="H64" s="66"/>
      <c r="I64" s="74"/>
      <c r="J64" s="74">
        <v>45</v>
      </c>
      <c r="K64" s="18"/>
      <c r="L64" s="18"/>
      <c r="M64" s="19"/>
      <c r="N64" s="20"/>
      <c r="O64" s="21"/>
      <c r="P64" s="22"/>
    </row>
    <row r="65" spans="1:16" ht="15.75" thickBot="1" x14ac:dyDescent="0.3">
      <c r="A65" s="43"/>
      <c r="B65" s="43"/>
      <c r="C65" s="44"/>
      <c r="D65" s="44"/>
      <c r="E65" s="45"/>
      <c r="F65" s="45"/>
      <c r="G65" s="66"/>
      <c r="H65" s="66"/>
      <c r="I65" s="74"/>
      <c r="J65" s="74"/>
      <c r="K65" s="18"/>
      <c r="L65" s="18"/>
      <c r="M65" s="19"/>
      <c r="N65" s="20"/>
      <c r="O65" s="21"/>
      <c r="P65" s="22"/>
    </row>
    <row r="66" spans="1:16" ht="15.75" thickBot="1" x14ac:dyDescent="0.3">
      <c r="A66" s="43">
        <v>49</v>
      </c>
      <c r="B66" s="53" t="s">
        <v>72</v>
      </c>
      <c r="C66" s="54"/>
      <c r="D66" s="54"/>
      <c r="E66" s="55"/>
      <c r="F66" s="55"/>
      <c r="G66" s="56">
        <f>SUM(H25:H65)-SUM(G25:G65)</f>
        <v>-1128.2599999999966</v>
      </c>
      <c r="H66" s="55"/>
      <c r="I66" s="58">
        <f>SUM(J25:J65)-SUM(I25:I65)</f>
        <v>-1696.2499999999964</v>
      </c>
      <c r="J66" s="57"/>
      <c r="K66" s="32"/>
      <c r="L66" s="32"/>
      <c r="M66" s="35">
        <f>SUM(N4:N65)-SUM(M4:M65)</f>
        <v>-1070</v>
      </c>
      <c r="N66" s="36"/>
      <c r="O66" s="33" t="e">
        <f>SUM(P4:P65)-SUM(O4:O65)</f>
        <v>#REF!</v>
      </c>
      <c r="P66" s="34"/>
    </row>
    <row r="67" spans="1:16" hidden="1" x14ac:dyDescent="0.25">
      <c r="A67" s="43"/>
      <c r="B67" s="43"/>
      <c r="C67" s="50"/>
      <c r="D67" s="50"/>
      <c r="E67" s="45"/>
      <c r="F67" s="45"/>
      <c r="G67" s="42"/>
      <c r="H67" s="42"/>
      <c r="I67" s="52"/>
      <c r="J67" s="52"/>
      <c r="K67" s="37"/>
      <c r="L67" s="37"/>
      <c r="M67" s="38"/>
      <c r="N67" s="39"/>
      <c r="O67" s="40"/>
      <c r="P67" s="41"/>
    </row>
    <row r="68" spans="1:16" x14ac:dyDescent="0.25">
      <c r="A68" s="59"/>
      <c r="B68" s="59"/>
      <c r="C68" s="59"/>
      <c r="D68" s="59"/>
      <c r="E68" s="60"/>
      <c r="F68" s="60"/>
      <c r="G68" s="76"/>
      <c r="H68" s="60"/>
      <c r="I68" s="61"/>
      <c r="J68" s="61"/>
    </row>
  </sheetData>
  <pageMargins left="0.70833333333333304" right="0.70833333333333304" top="0.74791666666666701" bottom="0.74791666666666701" header="0.51180555555555496" footer="0.51180555555555496"/>
  <pageSetup paperSize="9" firstPageNumber="0" fitToWidth="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325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Balans voor en na correctie</vt:lpstr>
      <vt:lpstr>'Balans voor en na correctie'!Afdrukbereik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Gebruiker</dc:creator>
  <dc:description/>
  <cp:lastModifiedBy>Gebruiker</cp:lastModifiedBy>
  <cp:revision>6</cp:revision>
  <cp:lastPrinted>2017-12-18T12:14:35Z</cp:lastPrinted>
  <dcterms:created xsi:type="dcterms:W3CDTF">2006-09-16T00:00:00Z</dcterms:created>
  <dcterms:modified xsi:type="dcterms:W3CDTF">2017-12-20T15:00:02Z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