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587"/>
  </bookViews>
  <sheets>
    <sheet name="Jaarcijfers+Begroting" sheetId="1" r:id="rId1"/>
    <sheet name="Toelichting" sheetId="2" r:id="rId2"/>
  </sheets>
  <calcPr calcId="125725" iterateDelta="1E-4"/>
</workbook>
</file>

<file path=xl/calcChain.xml><?xml version="1.0" encoding="utf-8"?>
<calcChain xmlns="http://schemas.openxmlformats.org/spreadsheetml/2006/main">
  <c r="R41" i="1"/>
  <c r="R45" l="1"/>
  <c r="M39" i="2"/>
  <c r="M32"/>
  <c r="M15" i="1"/>
  <c r="J67" i="2"/>
  <c r="M12" i="1"/>
  <c r="H29" l="1"/>
  <c r="J168" i="2"/>
  <c r="J101"/>
  <c r="G37" i="1" s="1"/>
  <c r="Q46" l="1"/>
  <c r="Q47" s="1"/>
  <c r="Q42"/>
  <c r="Q40"/>
  <c r="Q39"/>
  <c r="Q31"/>
  <c r="Q30"/>
  <c r="R29"/>
  <c r="Q27"/>
  <c r="Q28"/>
  <c r="R25"/>
  <c r="G55"/>
  <c r="Q56"/>
  <c r="Q57"/>
  <c r="R58"/>
  <c r="R24"/>
  <c r="Q23"/>
  <c r="J22" i="2"/>
  <c r="G23" i="1" s="1"/>
  <c r="J183" i="2"/>
  <c r="H58" i="1" s="1"/>
  <c r="J177" i="2"/>
  <c r="G57" i="1" s="1"/>
  <c r="G56"/>
  <c r="J154" i="2"/>
  <c r="J146"/>
  <c r="G46" i="1" s="1"/>
  <c r="J137" i="2"/>
  <c r="H45" i="1" s="1"/>
  <c r="J127" i="2"/>
  <c r="G42" i="1" s="1"/>
  <c r="J118" i="2"/>
  <c r="G40" i="1" s="1"/>
  <c r="J110" i="2"/>
  <c r="G39" i="1" s="1"/>
  <c r="J104" i="2"/>
  <c r="J91"/>
  <c r="J82"/>
  <c r="G31" i="1" s="1"/>
  <c r="J73" i="2"/>
  <c r="G30" i="1" s="1"/>
  <c r="J59" i="2"/>
  <c r="G28" i="1" s="1"/>
  <c r="J45" i="2"/>
  <c r="G27" i="1" s="1"/>
  <c r="J39" i="2"/>
  <c r="H25" i="1" s="1"/>
  <c r="J32" i="2"/>
  <c r="H24" i="1" s="1"/>
  <c r="R61" l="1"/>
  <c r="R47"/>
  <c r="G47"/>
  <c r="G60" s="1"/>
  <c r="O60"/>
  <c r="Q60" l="1"/>
  <c r="Q61" l="1"/>
  <c r="Q62"/>
  <c r="Q63"/>
  <c r="O61"/>
  <c r="G61"/>
  <c r="L61"/>
  <c r="M61"/>
  <c r="N6"/>
  <c r="N61"/>
  <c r="P61"/>
  <c r="K61"/>
  <c r="H61"/>
</calcChain>
</file>

<file path=xl/comments1.xml><?xml version="1.0" encoding="utf-8"?>
<comments xmlns="http://schemas.openxmlformats.org/spreadsheetml/2006/main">
  <authors>
    <author>Auteur</author>
  </authors>
  <commentList>
    <comment ref="M20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Per 18/05/2017</t>
        </r>
      </text>
    </comment>
  </commentList>
</comments>
</file>

<file path=xl/sharedStrings.xml><?xml version="1.0" encoding="utf-8"?>
<sst xmlns="http://schemas.openxmlformats.org/spreadsheetml/2006/main" count="292" uniqueCount="238">
  <si>
    <t>Begroting 2016-2017</t>
  </si>
  <si>
    <t>Column1</t>
  </si>
  <si>
    <t>Column2</t>
  </si>
  <si>
    <t>Regel</t>
  </si>
  <si>
    <t>Post</t>
  </si>
  <si>
    <t>debet</t>
  </si>
  <si>
    <t>credit</t>
  </si>
  <si>
    <t>ING Rekening</t>
  </si>
  <si>
    <t>ING Rentemeer rekening</t>
  </si>
  <si>
    <t>Algemene reserve</t>
  </si>
  <si>
    <t>Reserve Materiaal</t>
  </si>
  <si>
    <t>Reserve Digiborden</t>
  </si>
  <si>
    <t>Resultaat Jaarrekening</t>
  </si>
  <si>
    <t>Voorraad materiaal (8 DIGI borden)</t>
  </si>
  <si>
    <t>Vooruit ontvangen contributie</t>
  </si>
  <si>
    <t>Nog te ontvangen contributie</t>
  </si>
  <si>
    <t>Rekening Courant SGS contributie</t>
  </si>
  <si>
    <t>Debiteuren</t>
  </si>
  <si>
    <t>Clubblad de Balans</t>
  </si>
  <si>
    <t>Voorraad Covers</t>
  </si>
  <si>
    <t>Voorraad Postzegels</t>
  </si>
  <si>
    <t>Voorraad Kopieer (abonnement)</t>
  </si>
  <si>
    <t>15a</t>
  </si>
  <si>
    <t>onverklaarbare inkomsten</t>
  </si>
  <si>
    <t>Ontvangen ING rentemeerrekening</t>
  </si>
  <si>
    <t>Bank kosten ING</t>
  </si>
  <si>
    <t>Ontvangen contributie</t>
  </si>
  <si>
    <t>Donaties</t>
  </si>
  <si>
    <t>Toto Opbrengsten</t>
  </si>
  <si>
    <t>Kosten interne competitie (incl. ALV)</t>
  </si>
  <si>
    <t>Kosten externe competitie (incl. Brandstof)</t>
  </si>
  <si>
    <t>Opbrengst ZAK</t>
  </si>
  <si>
    <t>Betaalde zaalhuur</t>
  </si>
  <si>
    <t>Betaalde SGS contributie</t>
  </si>
  <si>
    <t>Kosten graveren bekers</t>
  </si>
  <si>
    <t>Kosten representatie</t>
  </si>
  <si>
    <t>Kosten administratie</t>
  </si>
  <si>
    <t>Kosten website</t>
  </si>
  <si>
    <t>Kosten materiaalverzekering &amp; KvK</t>
  </si>
  <si>
    <t>Diverse kosten</t>
  </si>
  <si>
    <t>Diverse opbrengsten</t>
  </si>
  <si>
    <t>Kosten alternatieve avonden</t>
  </si>
  <si>
    <t>Kosten rapid toernooi</t>
  </si>
  <si>
    <t>Sponsoren rapid toernooi</t>
  </si>
  <si>
    <t>Kosten kersttoernooi</t>
  </si>
  <si>
    <t>Digiborden</t>
  </si>
  <si>
    <t>Verhuur Digiborden</t>
  </si>
  <si>
    <t>Kosten Digiborden</t>
  </si>
  <si>
    <t>Reserve Digiborden (verlies) of winst</t>
  </si>
  <si>
    <t>Materiaal</t>
  </si>
  <si>
    <t>Verhuur Klokken</t>
  </si>
  <si>
    <t>Kosten aanschaf materiaal</t>
  </si>
  <si>
    <t>Reserve Materiaal (verlies) of winst</t>
  </si>
  <si>
    <t>Verbruik Covers</t>
  </si>
  <si>
    <t>Clubblad Balans Incl. Vouwen / Nieten</t>
  </si>
  <si>
    <t>Portokosten</t>
  </si>
  <si>
    <t>Sponsoren</t>
  </si>
  <si>
    <t>Algemene reserve (verlies) of winst</t>
  </si>
  <si>
    <t>Totaal</t>
  </si>
  <si>
    <t>Begroting 2017-2018</t>
  </si>
  <si>
    <t>Toelichting op de jaarcijfers:</t>
  </si>
  <si>
    <t>Vooruitontvangen contributie</t>
  </si>
  <si>
    <t>Bank kosten ING:</t>
  </si>
  <si>
    <t>4 volle leden U-pas à € 108</t>
  </si>
  <si>
    <t>2 dub leden buiten SGS à €72,23</t>
  </si>
  <si>
    <t>2 ere leden à €0</t>
  </si>
  <si>
    <t>Donaties:</t>
  </si>
  <si>
    <t>Kosten interne competitie (incl. ALV):</t>
  </si>
  <si>
    <t xml:space="preserve">Totaal </t>
  </si>
  <si>
    <t>Kosten externe competitie (incl. brandstof):</t>
  </si>
  <si>
    <t>Opbrengst ZAK:</t>
  </si>
  <si>
    <t>Betaalde zaalhuur:</t>
  </si>
  <si>
    <t>Betaalde SGS contributie:</t>
  </si>
  <si>
    <t>Kosten Representatie</t>
  </si>
  <si>
    <t>Kosten Website:</t>
  </si>
  <si>
    <t>Webhosting (De Heeg.nl)</t>
  </si>
  <si>
    <t xml:space="preserve">De verwachting is dat dit bedrag komend seizoen gelijk zal blijven, </t>
  </si>
  <si>
    <t>Kosten materiaalverzekering &amp; KvK:</t>
  </si>
  <si>
    <t>Diverse kosten:</t>
  </si>
  <si>
    <t>Diverse opbrengsten:</t>
  </si>
  <si>
    <t>Kosten alternatieve avonden:</t>
  </si>
  <si>
    <t>Kosten Rapidtoernooi</t>
  </si>
  <si>
    <t>Sponsoren Rapid toernooi:</t>
  </si>
  <si>
    <t>Koenhein BV</t>
  </si>
  <si>
    <t>Kosten Kersttoernooi:</t>
  </si>
  <si>
    <t>Inkopen Geurt</t>
  </si>
  <si>
    <t>Inkopen Pieter</t>
  </si>
  <si>
    <t>Verhuur Digiborden:</t>
  </si>
  <si>
    <t>OKU 2017</t>
  </si>
  <si>
    <t>OKU 2017: De verhuurvergoeding bedraagt in totaal 240,00</t>
  </si>
  <si>
    <t>120,00 sponsoren wij in natura als lid van de Club van Honderd.</t>
  </si>
  <si>
    <t>De overige 120,00 hebben wij ontvangen als vergoeding.</t>
  </si>
  <si>
    <t>Kosten Digiborden:</t>
  </si>
  <si>
    <t>Kosten aanschaf materiaal:</t>
  </si>
  <si>
    <t>Verbruik covers:</t>
  </si>
  <si>
    <t>Verbruik Covers:</t>
  </si>
  <si>
    <t>De verwachting is dat de kosten komend seizoen hetzelfde zullen zijn.</t>
  </si>
  <si>
    <t>Er zijn nog voldoende covers op voorraad. Zie post 13.</t>
  </si>
  <si>
    <t>Clubblad Balans Incl. Vouwen / Nieten:</t>
  </si>
  <si>
    <t>Portokosten:</t>
  </si>
  <si>
    <t>De verwachting is dat de deze kosten komend seizoen gelijk zullen blijven.</t>
  </si>
  <si>
    <t>Sponsoren Balans:</t>
  </si>
  <si>
    <t xml:space="preserve">De verwachting is dat al onze sponsoren zullen doorgaan. </t>
  </si>
  <si>
    <t>Midgetgolf Bilthoven</t>
  </si>
  <si>
    <t>Ik heb in ieder geval geen signalen ontvangen dat dit niet zo zal zijn.</t>
  </si>
  <si>
    <t>Hotspirit</t>
  </si>
  <si>
    <t>Gerealiseerde Opbrengsten/Kosten seizoen 2016-2017</t>
  </si>
  <si>
    <t>Begroting Kosten / Opbrengsten seizoen 2017-2018</t>
  </si>
  <si>
    <t>Afrekening betalingsverkeer Q4 2016</t>
  </si>
  <si>
    <t>Afrekening betalingsverkeer Q1 2017</t>
  </si>
  <si>
    <r>
      <t xml:space="preserve">Afrekening betalingsverkeer Q3 2017 (1/3) </t>
    </r>
    <r>
      <rPr>
        <sz val="8"/>
        <color indexed="30"/>
        <rFont val="Calibri"/>
        <family val="2"/>
      </rPr>
      <t>[PROGNOSE]</t>
    </r>
  </si>
  <si>
    <t>Afrekening betalingsverkeer Q3 2016 (2/3 van €36,19)</t>
  </si>
  <si>
    <t xml:space="preserve">Verwachting is dit ongeveer hetzelfde zal zijn, </t>
  </si>
  <si>
    <t xml:space="preserve">daarom begroot op </t>
  </si>
  <si>
    <t>Prijzen Knock-Out toernooi (Marcel)</t>
  </si>
  <si>
    <t>Drukwerk Peiling nieuwe speelzaal (Geurt)</t>
  </si>
  <si>
    <t>Postzegels 28mrt2017 (John)</t>
  </si>
  <si>
    <t>Diverse oplaadbare batterijen 11mei2017 (Henk)</t>
  </si>
  <si>
    <t>Parkeren ivm digiborden 11mei2017 (Henk)</t>
  </si>
  <si>
    <t>ROC Nova 2017</t>
  </si>
  <si>
    <t>Prinsenstad 2017</t>
  </si>
  <si>
    <t>HSG Open 2017</t>
  </si>
  <si>
    <t>SGS slotronden 2017</t>
  </si>
  <si>
    <t>Schoolschaak januari 2017</t>
  </si>
  <si>
    <t>Abonnement internetforum (Majnu)</t>
  </si>
  <si>
    <t>Bijdrage Guus tbv bardraaien (Geurt)</t>
  </si>
  <si>
    <t>Jubileumbon John Temming (Pieter)</t>
  </si>
  <si>
    <t>Posters en Flyers (Geurt)</t>
  </si>
  <si>
    <t>Geldkluisje Toto (Pieter)</t>
  </si>
  <si>
    <t>Programmaboekjes (Geurt)</t>
  </si>
  <si>
    <t>Collectieve materiaalverzekering KNSB 2017</t>
  </si>
  <si>
    <t>Factuur 208151</t>
  </si>
  <si>
    <t>Positief verschil Inschrijfgeld-Prijzengeld (Geurt)</t>
  </si>
  <si>
    <t>Ratingprijzen schaakboeken (Henk)</t>
  </si>
  <si>
    <t xml:space="preserve">Bedankjes 10x Bierpakket </t>
  </si>
  <si>
    <t>Inkopen diverse dranken (Geurt)</t>
  </si>
  <si>
    <t>Gelijkblijvend aan vorig seizoen</t>
  </si>
  <si>
    <t>48 volle leden à €108</t>
  </si>
  <si>
    <t>8 dub leden binnen SGS à €65,48</t>
  </si>
  <si>
    <t>In de begroting is uitgegaan van het ledenaantal op peildatum 1 augustus 2017.</t>
  </si>
  <si>
    <t>15 Gouden Lopers à €25</t>
  </si>
  <si>
    <t>Daarom begroot voor</t>
  </si>
  <si>
    <t>Donatie Jan Polders</t>
  </si>
  <si>
    <r>
      <t>daarom begroot op</t>
    </r>
    <r>
      <rPr>
        <sz val="8"/>
        <color indexed="10"/>
        <rFont val="Calibri"/>
        <family val="2"/>
      </rPr>
      <t/>
    </r>
  </si>
  <si>
    <t>daarom begroot op</t>
  </si>
  <si>
    <t>Net als vorig seizoen laat ik het begrote bedrag hetzelfde, dus:</t>
  </si>
  <si>
    <t>Sponsor zal ws wel doorgaan. Daarom begroot op:</t>
  </si>
  <si>
    <t>Zie begroting vorig seizoen. Ook ditmaal een positief overschot.</t>
  </si>
  <si>
    <t>Ik houd het begrote bedrag nu gelijk aan voorgaand seizoen, dus</t>
  </si>
  <si>
    <r>
      <t>Daarom begroot op</t>
    </r>
    <r>
      <rPr>
        <sz val="8"/>
        <color indexed="10"/>
        <rFont val="Calibri"/>
        <family val="2"/>
      </rPr>
      <t/>
    </r>
  </si>
  <si>
    <t>Lagere drukkosten dan voorgaande seizoen(en)</t>
  </si>
  <si>
    <t>Komt dat door dunnere balansen?</t>
  </si>
  <si>
    <t>Ik stel voor om dit te begroten op</t>
  </si>
  <si>
    <t>Daarom begroot op</t>
  </si>
  <si>
    <t>Voor komend seizoen verwachten wij geen veranderingen.</t>
  </si>
  <si>
    <t>Postzegels 31jan2017 (John)</t>
  </si>
  <si>
    <t>Positieve overschotten begroot ik niet, daarom:</t>
  </si>
  <si>
    <t>NTB</t>
  </si>
  <si>
    <t>Verlies &amp; Winst 2016-2017</t>
  </si>
  <si>
    <t>Zaalhuur aug, sep, okt, nov, dec 2016 à €275</t>
  </si>
  <si>
    <t>Zaalhuur jan, feb, mrt, apr, mei, jun, jul 2017 à €300</t>
  </si>
  <si>
    <t>Stichting Schaakpromotie Apeldoorn 2016</t>
  </si>
  <si>
    <t>Postzegels juni en juli 2017 (John)</t>
  </si>
  <si>
    <t>Notatieboekjes (Pieter)</t>
  </si>
  <si>
    <t>Verbruik bij Factuur 208277</t>
  </si>
  <si>
    <t>Verbruik kopieeen 3130 stuks nav factuur 208277</t>
  </si>
  <si>
    <t>Voorraad per 1 aug 2016</t>
  </si>
  <si>
    <t>Eindbalans 31 juli 2017</t>
  </si>
  <si>
    <t>Bijdrage Damrakkers 2016-2017</t>
  </si>
  <si>
    <t>Ontvangen contributie 2016-2017 is als volgt opgebouwd:</t>
  </si>
  <si>
    <t>Afrekening betalingsverkeer Q2 2017</t>
  </si>
  <si>
    <t>Opbrengst ZAK 2016:</t>
  </si>
  <si>
    <t>De Zak werd in 2016 minder bezocht dan voorgaande jaren,</t>
  </si>
  <si>
    <t>4e kwartaal 2016 (57 leden à 11,52)</t>
  </si>
  <si>
    <t>Zoals voorgaande jaren begroot op</t>
  </si>
  <si>
    <t>1e kwartaal 2017 (57 leden à 11,52)</t>
  </si>
  <si>
    <t>Daarnaast word er lichte verhoging van de bijdrage per lid verwacht.</t>
  </si>
  <si>
    <t>Dat is ingeschat op €12,00 per kwartaal per lid</t>
  </si>
  <si>
    <t>2e kwartaal 2017 (59 leden à 11,52)</t>
  </si>
  <si>
    <t>aug + sep 2017 (56 leden à 11,40 *2/3)</t>
  </si>
  <si>
    <r>
      <t>juli 2017 (59 leden à 11,52 *1/3)</t>
    </r>
    <r>
      <rPr>
        <sz val="8"/>
        <color rgb="FF0070C0"/>
        <rFont val="Calibri"/>
        <family val="2"/>
      </rPr>
      <t xml:space="preserve"> [PROGNOSE]</t>
    </r>
  </si>
  <si>
    <t>1 Contributietermijn</t>
  </si>
  <si>
    <t>Er word uitgegaan van ledental van 56 leden</t>
  </si>
  <si>
    <t>Hieruit volgt dan 56 x €12 x 4 = 2688, afgerond naar boven op:</t>
  </si>
  <si>
    <t>Eindspeltoernooi (Niet gespeeld)</t>
  </si>
  <si>
    <t>Snelschaaktoernooi</t>
  </si>
  <si>
    <t>In tegenstelling tot vorig seizoen, nogmaals begroot op 80 want,</t>
  </si>
  <si>
    <t>voorgaande seizoenen was dit ook het geval en werd er ook gerealiseerd</t>
  </si>
  <si>
    <t>in de buurt van dit bedrag.</t>
  </si>
  <si>
    <t>Voor komend seizoen begroot op</t>
  </si>
  <si>
    <t>Er is afgelopen seizoen meer opbrengst om deze post dan er begroot was.</t>
  </si>
  <si>
    <t xml:space="preserve">Wij blijven in Dijckzigt spelen, maar wel tegen een hogere zaalhuur. </t>
  </si>
  <si>
    <t>Deze zal € 344,50 per maand bedragen. Weliswaar een verhoging,</t>
  </si>
  <si>
    <t>maar wel een mindere verhoging dan eerdere signalen aangaven.</t>
  </si>
  <si>
    <t>Dat maakt € 344,50 x 12 = 4134. Afgerond naar boven=</t>
  </si>
  <si>
    <t>Hapjes Dijckzigt</t>
  </si>
  <si>
    <t>Dit betreft de aangeboden consumpties voor tegenstanders</t>
  </si>
  <si>
    <t>in de externe competitie.</t>
  </si>
  <si>
    <t xml:space="preserve">Per periode van ongeveer 6 weken zijn de volgende </t>
  </si>
  <si>
    <t>periode bedragen uitgegeven volgens bankafschrift:</t>
  </si>
  <si>
    <t>Seizoen 01-08-2016 t/m 31-07-2017</t>
  </si>
  <si>
    <t>Beginbalans 1 aug 2016</t>
  </si>
  <si>
    <t>Onverklaarbaar</t>
  </si>
  <si>
    <t>12a</t>
  </si>
  <si>
    <t>Crediteuren</t>
  </si>
  <si>
    <t>Crediteuren (Nog te ontvangen bedragen)</t>
  </si>
  <si>
    <t>Vordering op Paul Keres</t>
  </si>
  <si>
    <t>Vordering op Moira-Domtoren</t>
  </si>
  <si>
    <t>het verlies word dan ook gezamelijk gedragen door de organiserende</t>
  </si>
  <si>
    <t>verenigingen. De opbrengst van de ZAK zelf is:</t>
  </si>
  <si>
    <t>ZAK 2016 vordering op Paul Keres</t>
  </si>
  <si>
    <t>ZAK 2016 vordering op Moira Domtoren</t>
  </si>
  <si>
    <t>Bijdrage Damrakkers 2017-2018</t>
  </si>
  <si>
    <t>18 Gouden Lopers à €25</t>
  </si>
  <si>
    <t xml:space="preserve">contributie afdragen als hij/zij wil. Wij als bestuur verwachten </t>
  </si>
  <si>
    <t>Bestuurslid Henk van Lingen verwacht voor meer dan € 1000 komend</t>
  </si>
  <si>
    <t>Geen kosten</t>
  </si>
  <si>
    <r>
      <rPr>
        <sz val="8"/>
        <color rgb="FF0070C0"/>
        <rFont val="Calibri"/>
        <family val="2"/>
      </rPr>
      <t>(*) Bij voorstel contributie</t>
    </r>
    <r>
      <rPr>
        <sz val="8"/>
        <color indexed="8"/>
        <rFont val="Calibri"/>
        <family val="2"/>
      </rPr>
      <t xml:space="preserve">. Ieder lid kan vrijwillig naar draagkracht zoveel </t>
    </r>
  </si>
  <si>
    <r>
      <t xml:space="preserve">een gemiddelde opbrengst van € 12 per DRL-lid. Opbrengst: </t>
    </r>
    <r>
      <rPr>
        <sz val="8"/>
        <color rgb="FF0070C0"/>
        <rFont val="Calibri"/>
        <family val="2"/>
      </rPr>
      <t>€ 768</t>
    </r>
  </si>
  <si>
    <r>
      <rPr>
        <sz val="8"/>
        <color rgb="FF0070C0"/>
        <rFont val="Calibri"/>
        <family val="2"/>
      </rPr>
      <t>(Voorstel)</t>
    </r>
    <r>
      <rPr>
        <sz val="8"/>
        <color indexed="8"/>
        <rFont val="Calibri"/>
        <family val="2"/>
      </rPr>
      <t xml:space="preserve"> 20 sets Staunton borden en stukken. Kosten: </t>
    </r>
    <r>
      <rPr>
        <sz val="8"/>
        <color rgb="FF0070C0"/>
        <rFont val="Calibri"/>
        <family val="2"/>
      </rPr>
      <t>€ 1431</t>
    </r>
  </si>
  <si>
    <t>Reserve materiaal met €250</t>
  </si>
  <si>
    <t>Zonder voorstel niets begroot. Zonder uitgaven stijgt de post</t>
  </si>
  <si>
    <r>
      <t xml:space="preserve">49 volle leden à €108 </t>
    </r>
    <r>
      <rPr>
        <sz val="8"/>
        <color rgb="FF0070C0"/>
        <rFont val="Calibri"/>
        <family val="2"/>
      </rPr>
      <t>(voorstel €120*)</t>
    </r>
  </si>
  <si>
    <r>
      <t xml:space="preserve">7 DRL dubbelleden binnen de SGS à €108 </t>
    </r>
    <r>
      <rPr>
        <sz val="8"/>
        <color rgb="FF0070C0"/>
        <rFont val="Calibri"/>
        <family val="2"/>
      </rPr>
      <t>(voorstel €120*)</t>
    </r>
  </si>
  <si>
    <r>
      <t xml:space="preserve">1 Externe dubbelleden </t>
    </r>
    <r>
      <rPr>
        <i/>
        <sz val="8"/>
        <color indexed="8"/>
        <rFont val="Calibri"/>
        <family val="2"/>
      </rPr>
      <t xml:space="preserve">buiten </t>
    </r>
    <r>
      <rPr>
        <sz val="8"/>
        <color indexed="8"/>
        <rFont val="Calibri"/>
        <family val="2"/>
      </rPr>
      <t>de SGS à 72,23</t>
    </r>
    <r>
      <rPr>
        <sz val="8"/>
        <color rgb="FF0070C0"/>
        <rFont val="Calibri"/>
        <family val="2"/>
      </rPr>
      <t xml:space="preserve"> (voorstel €84*)</t>
    </r>
  </si>
  <si>
    <r>
      <t xml:space="preserve">7 Externe dubbelleden </t>
    </r>
    <r>
      <rPr>
        <i/>
        <sz val="8"/>
        <color indexed="8"/>
        <rFont val="Calibri"/>
        <family val="2"/>
      </rPr>
      <t>binnen</t>
    </r>
    <r>
      <rPr>
        <sz val="8"/>
        <color indexed="8"/>
        <rFont val="Calibri"/>
        <family val="2"/>
      </rPr>
      <t xml:space="preserve"> de SGS à 65,43 </t>
    </r>
    <r>
      <rPr>
        <sz val="8"/>
        <color rgb="FF0070C0"/>
        <rFont val="Calibri"/>
        <family val="2"/>
      </rPr>
      <t>(voorstel €77*)</t>
    </r>
  </si>
  <si>
    <t>(*) met voorstel flexibele contributie:</t>
  </si>
  <si>
    <t>(**) met 2 voorstellen (+Staunton):</t>
  </si>
  <si>
    <t>seizoen ter verhuren aan evenementen. Wij gaan uit van ongeveer 2/3</t>
  </si>
  <si>
    <t>van dit bedrag, daarom begroot op:</t>
  </si>
  <si>
    <t>Verwachte evenementen voor verhuur digiborden:</t>
  </si>
  <si>
    <t>*Prinsenstad 2018</t>
  </si>
  <si>
    <t>*OKU 2017</t>
  </si>
  <si>
    <t>*HSG open 2017</t>
  </si>
  <si>
    <t>*Diverse SGS slotronden 2018</t>
  </si>
  <si>
    <t>*Schoolschaak 2017-2018</t>
  </si>
  <si>
    <t>*Andere evenementen</t>
  </si>
  <si>
    <t>Dit zijn periodieke kosten voor nieuwe batterijen, snoeren etc.</t>
  </si>
</sst>
</file>

<file path=xl/styles.xml><?xml version="1.0" encoding="utf-8"?>
<styleSheet xmlns="http://schemas.openxmlformats.org/spreadsheetml/2006/main">
  <numFmts count="7">
    <numFmt numFmtId="6" formatCode="&quot;€&quot;\ #,##0;[Red]&quot;€&quot;\ \-#,##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\ ;&quot; -&quot;#,##0\ ;&quot; - &quot;;@\ "/>
    <numFmt numFmtId="165" formatCode="#,##0.00\ ;&quot; -&quot;#,##0.00\ ;&quot; -&quot;#\ ;@\ "/>
    <numFmt numFmtId="166" formatCode="&quot;€ &quot;#,##0.00"/>
    <numFmt numFmtId="167" formatCode="&quot;€&quot;\ #,##0.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</font>
    <font>
      <sz val="8"/>
      <color indexed="8"/>
      <name val="Calibri"/>
      <family val="2"/>
    </font>
    <font>
      <b/>
      <sz val="8"/>
      <color indexed="30"/>
      <name val="Calibri"/>
      <family val="2"/>
    </font>
    <font>
      <sz val="8"/>
      <color indexed="10"/>
      <name val="Calibri"/>
      <family val="2"/>
    </font>
    <font>
      <b/>
      <sz val="8"/>
      <color indexed="8"/>
      <name val="Calibri"/>
      <family val="2"/>
    </font>
    <font>
      <b/>
      <sz val="8"/>
      <color indexed="10"/>
      <name val="Calibri"/>
      <family val="2"/>
    </font>
    <font>
      <sz val="8"/>
      <name val="Calibri"/>
      <family val="2"/>
    </font>
    <font>
      <sz val="8"/>
      <color indexed="30"/>
      <name val="Calibri"/>
      <family val="2"/>
    </font>
    <font>
      <b/>
      <sz val="8"/>
      <name val="Calibri"/>
      <family val="2"/>
    </font>
    <font>
      <i/>
      <sz val="8"/>
      <color indexed="8"/>
      <name val="Calibri"/>
      <family val="2"/>
    </font>
    <font>
      <b/>
      <sz val="8"/>
      <color rgb="FF00B050"/>
      <name val="Calibri"/>
      <family val="2"/>
    </font>
    <font>
      <b/>
      <sz val="8"/>
      <color rgb="FF0070C0"/>
      <name val="Calibri"/>
      <family val="2"/>
    </font>
    <font>
      <sz val="8"/>
      <color rgb="FF0070C0"/>
      <name val="Calibri"/>
      <family val="2"/>
    </font>
    <font>
      <b/>
      <sz val="8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2" tint="-9.9978637043366805E-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Calibri"/>
      <family val="2"/>
    </font>
    <font>
      <b/>
      <sz val="11"/>
      <color theme="0" tint="-0.499984740745262"/>
      <name val="Calibri"/>
      <family val="2"/>
    </font>
    <font>
      <sz val="11"/>
      <color theme="0" tint="-0.499984740745262"/>
      <name val="Calibri"/>
      <family val="2"/>
    </font>
    <font>
      <b/>
      <sz val="11"/>
      <color rgb="FF0070C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265">
    <xf numFmtId="0" fontId="0" fillId="0" borderId="0" xfId="0"/>
    <xf numFmtId="164" fontId="4" fillId="0" borderId="0" xfId="2" applyFont="1" applyFill="1" applyBorder="1" applyAlignment="1" applyProtection="1"/>
    <xf numFmtId="164" fontId="5" fillId="0" borderId="0" xfId="2" applyFont="1" applyFill="1" applyBorder="1" applyAlignment="1" applyProtection="1"/>
    <xf numFmtId="164" fontId="4" fillId="0" borderId="2" xfId="2" applyFont="1" applyFill="1" applyBorder="1" applyAlignment="1" applyProtection="1"/>
    <xf numFmtId="0" fontId="0" fillId="0" borderId="0" xfId="0" applyFill="1"/>
    <xf numFmtId="0" fontId="7" fillId="0" borderId="0" xfId="3" applyFont="1"/>
    <xf numFmtId="0" fontId="7" fillId="0" borderId="0" xfId="3" applyFont="1" applyFill="1"/>
    <xf numFmtId="0" fontId="7" fillId="0" borderId="0" xfId="3" applyFont="1" applyFill="1" applyBorder="1"/>
    <xf numFmtId="0" fontId="10" fillId="0" borderId="0" xfId="3" applyFont="1" applyFill="1" applyBorder="1"/>
    <xf numFmtId="0" fontId="10" fillId="0" borderId="0" xfId="3" applyFont="1"/>
    <xf numFmtId="0" fontId="7" fillId="2" borderId="0" xfId="3" applyFont="1" applyFill="1" applyBorder="1"/>
    <xf numFmtId="166" fontId="11" fillId="2" borderId="0" xfId="3" applyNumberFormat="1" applyFont="1" applyFill="1" applyBorder="1"/>
    <xf numFmtId="0" fontId="7" fillId="2" borderId="3" xfId="3" applyFont="1" applyFill="1" applyBorder="1"/>
    <xf numFmtId="0" fontId="10" fillId="2" borderId="4" xfId="3" applyFont="1" applyFill="1" applyBorder="1"/>
    <xf numFmtId="166" fontId="11" fillId="2" borderId="4" xfId="3" applyNumberFormat="1" applyFont="1" applyFill="1" applyBorder="1"/>
    <xf numFmtId="166" fontId="12" fillId="2" borderId="0" xfId="3" applyNumberFormat="1" applyFont="1" applyFill="1" applyBorder="1"/>
    <xf numFmtId="0" fontId="7" fillId="2" borderId="1" xfId="3" applyFont="1" applyFill="1" applyBorder="1"/>
    <xf numFmtId="0" fontId="7" fillId="2" borderId="7" xfId="3" applyFont="1" applyFill="1" applyBorder="1"/>
    <xf numFmtId="166" fontId="11" fillId="2" borderId="7" xfId="3" applyNumberFormat="1" applyFont="1" applyFill="1" applyBorder="1"/>
    <xf numFmtId="166" fontId="9" fillId="2" borderId="0" xfId="3" applyNumberFormat="1" applyFont="1" applyFill="1" applyBorder="1"/>
    <xf numFmtId="0" fontId="10" fillId="2" borderId="3" xfId="3" applyFont="1" applyFill="1" applyBorder="1"/>
    <xf numFmtId="0" fontId="7" fillId="2" borderId="6" xfId="3" applyFont="1" applyFill="1" applyBorder="1"/>
    <xf numFmtId="166" fontId="9" fillId="2" borderId="4" xfId="3" applyNumberFormat="1" applyFont="1" applyFill="1" applyBorder="1"/>
    <xf numFmtId="2" fontId="7" fillId="2" borderId="4" xfId="3" applyNumberFormat="1" applyFont="1" applyFill="1" applyBorder="1"/>
    <xf numFmtId="2" fontId="7" fillId="2" borderId="1" xfId="3" applyNumberFormat="1" applyFont="1" applyFill="1" applyBorder="1"/>
    <xf numFmtId="2" fontId="7" fillId="2" borderId="0" xfId="3" applyNumberFormat="1" applyFont="1" applyFill="1" applyBorder="1"/>
    <xf numFmtId="0" fontId="7" fillId="2" borderId="4" xfId="3" applyFont="1" applyFill="1" applyBorder="1"/>
    <xf numFmtId="0" fontId="7" fillId="2" borderId="8" xfId="3" applyFont="1" applyFill="1" applyBorder="1"/>
    <xf numFmtId="166" fontId="12" fillId="2" borderId="5" xfId="3" applyNumberFormat="1" applyFont="1" applyFill="1" applyBorder="1"/>
    <xf numFmtId="0" fontId="14" fillId="2" borderId="4" xfId="3" applyFont="1" applyFill="1" applyBorder="1"/>
    <xf numFmtId="0" fontId="12" fillId="2" borderId="0" xfId="3" applyFont="1" applyFill="1" applyBorder="1"/>
    <xf numFmtId="0" fontId="14" fillId="2" borderId="3" xfId="3" applyFont="1" applyFill="1" applyBorder="1"/>
    <xf numFmtId="166" fontId="11" fillId="2" borderId="9" xfId="3" applyNumberFormat="1" applyFont="1" applyFill="1" applyBorder="1"/>
    <xf numFmtId="166" fontId="7" fillId="2" borderId="0" xfId="3" applyNumberFormat="1" applyFont="1" applyFill="1" applyBorder="1"/>
    <xf numFmtId="0" fontId="12" fillId="2" borderId="7" xfId="3" applyFont="1" applyFill="1" applyBorder="1"/>
    <xf numFmtId="0" fontId="12" fillId="2" borderId="1" xfId="3" applyFont="1" applyFill="1" applyBorder="1"/>
    <xf numFmtId="0" fontId="12" fillId="2" borderId="6" xfId="3" applyFont="1" applyFill="1" applyBorder="1"/>
    <xf numFmtId="166" fontId="9" fillId="2" borderId="7" xfId="3" applyNumberFormat="1" applyFont="1" applyFill="1" applyBorder="1"/>
    <xf numFmtId="0" fontId="12" fillId="2" borderId="4" xfId="3" applyFont="1" applyFill="1" applyBorder="1"/>
    <xf numFmtId="0" fontId="7" fillId="3" borderId="0" xfId="3" applyFont="1" applyFill="1" applyBorder="1"/>
    <xf numFmtId="0" fontId="10" fillId="3" borderId="0" xfId="3" applyFont="1" applyFill="1" applyBorder="1"/>
    <xf numFmtId="166" fontId="11" fillId="3" borderId="0" xfId="3" applyNumberFormat="1" applyFont="1" applyFill="1" applyBorder="1"/>
    <xf numFmtId="0" fontId="7" fillId="3" borderId="3" xfId="3" applyFont="1" applyFill="1" applyBorder="1"/>
    <xf numFmtId="166" fontId="11" fillId="3" borderId="4" xfId="3" applyNumberFormat="1" applyFont="1" applyFill="1" applyBorder="1"/>
    <xf numFmtId="0" fontId="10" fillId="3" borderId="1" xfId="3" applyFont="1" applyFill="1" applyBorder="1"/>
    <xf numFmtId="166" fontId="12" fillId="3" borderId="0" xfId="3" applyNumberFormat="1" applyFont="1" applyFill="1" applyBorder="1"/>
    <xf numFmtId="0" fontId="7" fillId="3" borderId="1" xfId="3" applyFont="1" applyFill="1" applyBorder="1"/>
    <xf numFmtId="166" fontId="11" fillId="3" borderId="7" xfId="3" applyNumberFormat="1" applyFont="1" applyFill="1" applyBorder="1"/>
    <xf numFmtId="166" fontId="9" fillId="3" borderId="0" xfId="3" applyNumberFormat="1" applyFont="1" applyFill="1" applyBorder="1"/>
    <xf numFmtId="0" fontId="7" fillId="4" borderId="0" xfId="3" applyFont="1" applyFill="1" applyBorder="1"/>
    <xf numFmtId="166" fontId="7" fillId="4" borderId="0" xfId="3" applyNumberFormat="1" applyFont="1" applyFill="1" applyBorder="1"/>
    <xf numFmtId="0" fontId="7" fillId="4" borderId="4" xfId="3" applyFont="1" applyFill="1" applyBorder="1"/>
    <xf numFmtId="166" fontId="9" fillId="4" borderId="4" xfId="3" applyNumberFormat="1" applyFont="1" applyFill="1" applyBorder="1"/>
    <xf numFmtId="0" fontId="7" fillId="4" borderId="1" xfId="3" applyFont="1" applyFill="1" applyBorder="1"/>
    <xf numFmtId="0" fontId="10" fillId="4" borderId="3" xfId="3" applyFont="1" applyFill="1" applyBorder="1"/>
    <xf numFmtId="165" fontId="20" fillId="0" borderId="0" xfId="1" applyNumberFormat="1" applyFont="1" applyFill="1" applyBorder="1" applyAlignment="1" applyProtection="1"/>
    <xf numFmtId="0" fontId="3" fillId="0" borderId="0" xfId="0" applyFont="1"/>
    <xf numFmtId="167" fontId="12" fillId="2" borderId="0" xfId="3" applyNumberFormat="1" applyFont="1" applyFill="1" applyBorder="1"/>
    <xf numFmtId="167" fontId="10" fillId="2" borderId="4" xfId="3" applyNumberFormat="1" applyFont="1" applyFill="1" applyBorder="1"/>
    <xf numFmtId="167" fontId="11" fillId="2" borderId="4" xfId="3" applyNumberFormat="1" applyFont="1" applyFill="1" applyBorder="1"/>
    <xf numFmtId="167" fontId="10" fillId="2" borderId="3" xfId="3" applyNumberFormat="1" applyFont="1" applyFill="1" applyBorder="1"/>
    <xf numFmtId="167" fontId="7" fillId="2" borderId="1" xfId="3" applyNumberFormat="1" applyFont="1" applyFill="1" applyBorder="1"/>
    <xf numFmtId="167" fontId="7" fillId="2" borderId="0" xfId="3" applyNumberFormat="1" applyFont="1" applyFill="1" applyBorder="1"/>
    <xf numFmtId="167" fontId="11" fillId="2" borderId="7" xfId="3" applyNumberFormat="1" applyFont="1" applyFill="1" applyBorder="1"/>
    <xf numFmtId="167" fontId="7" fillId="2" borderId="6" xfId="3" applyNumberFormat="1" applyFont="1" applyFill="1" applyBorder="1"/>
    <xf numFmtId="167" fontId="7" fillId="2" borderId="7" xfId="3" applyNumberFormat="1" applyFont="1" applyFill="1" applyBorder="1"/>
    <xf numFmtId="167" fontId="9" fillId="2" borderId="4" xfId="3" applyNumberFormat="1" applyFont="1" applyFill="1" applyBorder="1"/>
    <xf numFmtId="167" fontId="7" fillId="2" borderId="4" xfId="3" applyNumberFormat="1" applyFont="1" applyFill="1" applyBorder="1"/>
    <xf numFmtId="167" fontId="9" fillId="2" borderId="0" xfId="3" applyNumberFormat="1" applyFont="1" applyFill="1" applyBorder="1"/>
    <xf numFmtId="167" fontId="11" fillId="2" borderId="0" xfId="3" applyNumberFormat="1" applyFont="1" applyFill="1" applyBorder="1"/>
    <xf numFmtId="167" fontId="14" fillId="2" borderId="3" xfId="3" applyNumberFormat="1" applyFont="1" applyFill="1" applyBorder="1"/>
    <xf numFmtId="166" fontId="12" fillId="2" borderId="4" xfId="3" applyNumberFormat="1" applyFont="1" applyFill="1" applyBorder="1"/>
    <xf numFmtId="166" fontId="19" fillId="2" borderId="7" xfId="3" applyNumberFormat="1" applyFont="1" applyFill="1" applyBorder="1"/>
    <xf numFmtId="0" fontId="22" fillId="0" borderId="0" xfId="0" applyFont="1" applyFill="1"/>
    <xf numFmtId="165" fontId="24" fillId="0" borderId="0" xfId="1" applyNumberFormat="1" applyFont="1" applyFill="1" applyBorder="1" applyAlignment="1" applyProtection="1"/>
    <xf numFmtId="166" fontId="12" fillId="2" borderId="7" xfId="3" applyNumberFormat="1" applyFont="1" applyFill="1" applyBorder="1"/>
    <xf numFmtId="166" fontId="11" fillId="0" borderId="0" xfId="3" applyNumberFormat="1" applyFont="1" applyFill="1" applyBorder="1"/>
    <xf numFmtId="166" fontId="12" fillId="0" borderId="0" xfId="3" applyNumberFormat="1" applyFont="1" applyFill="1" applyBorder="1"/>
    <xf numFmtId="166" fontId="9" fillId="0" borderId="0" xfId="3" applyNumberFormat="1" applyFont="1" applyFill="1" applyBorder="1"/>
    <xf numFmtId="166" fontId="13" fillId="0" borderId="0" xfId="3" applyNumberFormat="1" applyFont="1" applyFill="1" applyBorder="1"/>
    <xf numFmtId="0" fontId="10" fillId="0" borderId="0" xfId="3" applyFont="1" applyFill="1"/>
    <xf numFmtId="2" fontId="7" fillId="0" borderId="0" xfId="3" applyNumberFormat="1" applyFont="1" applyFill="1" applyBorder="1"/>
    <xf numFmtId="0" fontId="12" fillId="0" borderId="0" xfId="3" applyFont="1" applyFill="1" applyBorder="1"/>
    <xf numFmtId="0" fontId="11" fillId="0" borderId="0" xfId="3" applyFont="1" applyFill="1" applyBorder="1"/>
    <xf numFmtId="0" fontId="15" fillId="0" borderId="0" xfId="3" applyFont="1" applyFill="1" applyBorder="1"/>
    <xf numFmtId="166" fontId="7" fillId="0" borderId="0" xfId="3" applyNumberFormat="1" applyFont="1" applyFill="1" applyBorder="1"/>
    <xf numFmtId="0" fontId="8" fillId="0" borderId="0" xfId="3" applyFont="1" applyFill="1" applyBorder="1"/>
    <xf numFmtId="0" fontId="13" fillId="0" borderId="0" xfId="3" applyFont="1" applyFill="1" applyBorder="1"/>
    <xf numFmtId="0" fontId="16" fillId="0" borderId="0" xfId="3" applyFont="1" applyFill="1" applyBorder="1"/>
    <xf numFmtId="2" fontId="10" fillId="0" borderId="0" xfId="3" applyNumberFormat="1" applyFont="1" applyFill="1" applyBorder="1"/>
    <xf numFmtId="2" fontId="9" fillId="0" borderId="0" xfId="3" applyNumberFormat="1" applyFont="1" applyFill="1" applyBorder="1"/>
    <xf numFmtId="0" fontId="14" fillId="0" borderId="0" xfId="3" applyFont="1" applyFill="1" applyBorder="1"/>
    <xf numFmtId="167" fontId="6" fillId="5" borderId="0" xfId="1" applyNumberFormat="1" applyFont="1" applyFill="1" applyBorder="1" applyAlignment="1" applyProtection="1"/>
    <xf numFmtId="167" fontId="2" fillId="5" borderId="0" xfId="0" applyNumberFormat="1" applyFont="1" applyFill="1" applyBorder="1"/>
    <xf numFmtId="0" fontId="25" fillId="0" borderId="0" xfId="0" applyFont="1" applyBorder="1"/>
    <xf numFmtId="167" fontId="26" fillId="5" borderId="0" xfId="0" applyNumberFormat="1" applyFont="1" applyFill="1" applyBorder="1"/>
    <xf numFmtId="165" fontId="23" fillId="0" borderId="17" xfId="1" applyNumberFormat="1" applyFont="1" applyFill="1" applyBorder="1" applyAlignment="1" applyProtection="1"/>
    <xf numFmtId="164" fontId="5" fillId="0" borderId="16" xfId="2" applyFont="1" applyFill="1" applyBorder="1" applyAlignment="1" applyProtection="1"/>
    <xf numFmtId="164" fontId="4" fillId="0" borderId="20" xfId="2" applyFont="1" applyFill="1" applyBorder="1" applyAlignment="1" applyProtection="1"/>
    <xf numFmtId="164" fontId="5" fillId="0" borderId="20" xfId="2" applyFont="1" applyFill="1" applyBorder="1" applyAlignment="1" applyProtection="1"/>
    <xf numFmtId="164" fontId="4" fillId="0" borderId="21" xfId="2" applyFont="1" applyFill="1" applyBorder="1" applyAlignment="1" applyProtection="1"/>
    <xf numFmtId="167" fontId="19" fillId="2" borderId="0" xfId="3" applyNumberFormat="1" applyFont="1" applyFill="1" applyBorder="1"/>
    <xf numFmtId="166" fontId="19" fillId="3" borderId="0" xfId="3" applyNumberFormat="1" applyFont="1" applyFill="1" applyBorder="1"/>
    <xf numFmtId="0" fontId="8" fillId="0" borderId="0" xfId="3" applyFont="1" applyFill="1"/>
    <xf numFmtId="0" fontId="7" fillId="0" borderId="0" xfId="3" applyFont="1" applyBorder="1"/>
    <xf numFmtId="0" fontId="10" fillId="0" borderId="10" xfId="3" applyFont="1" applyFill="1" applyBorder="1"/>
    <xf numFmtId="0" fontId="7" fillId="0" borderId="11" xfId="3" applyFont="1" applyFill="1" applyBorder="1"/>
    <xf numFmtId="0" fontId="10" fillId="3" borderId="10" xfId="3" applyFont="1" applyFill="1" applyBorder="1"/>
    <xf numFmtId="0" fontId="7" fillId="3" borderId="11" xfId="3" applyFont="1" applyFill="1" applyBorder="1"/>
    <xf numFmtId="0" fontId="10" fillId="3" borderId="22" xfId="3" applyFont="1" applyFill="1" applyBorder="1"/>
    <xf numFmtId="0" fontId="10" fillId="3" borderId="11" xfId="3" applyFont="1" applyFill="1" applyBorder="1"/>
    <xf numFmtId="0" fontId="7" fillId="2" borderId="10" xfId="3" applyFont="1" applyFill="1" applyBorder="1"/>
    <xf numFmtId="167" fontId="19" fillId="3" borderId="11" xfId="3" applyNumberFormat="1" applyFont="1" applyFill="1" applyBorder="1"/>
    <xf numFmtId="0" fontId="7" fillId="3" borderId="23" xfId="3" applyFont="1" applyFill="1" applyBorder="1"/>
    <xf numFmtId="0" fontId="7" fillId="3" borderId="10" xfId="3" applyFont="1" applyFill="1" applyBorder="1"/>
    <xf numFmtId="0" fontId="10" fillId="2" borderId="22" xfId="3" applyFont="1" applyFill="1" applyBorder="1"/>
    <xf numFmtId="0" fontId="10" fillId="2" borderId="24" xfId="3" applyFont="1" applyFill="1" applyBorder="1"/>
    <xf numFmtId="0" fontId="7" fillId="2" borderId="11" xfId="3" applyFont="1" applyFill="1" applyBorder="1"/>
    <xf numFmtId="6" fontId="19" fillId="2" borderId="11" xfId="3" applyNumberFormat="1" applyFont="1" applyFill="1" applyBorder="1"/>
    <xf numFmtId="0" fontId="11" fillId="2" borderId="23" xfId="3" applyFont="1" applyFill="1" applyBorder="1"/>
    <xf numFmtId="0" fontId="7" fillId="2" borderId="25" xfId="3" applyFont="1" applyFill="1" applyBorder="1"/>
    <xf numFmtId="2" fontId="7" fillId="2" borderId="24" xfId="3" applyNumberFormat="1" applyFont="1" applyFill="1" applyBorder="1"/>
    <xf numFmtId="2" fontId="9" fillId="2" borderId="11" xfId="3" applyNumberFormat="1" applyFont="1" applyFill="1" applyBorder="1"/>
    <xf numFmtId="2" fontId="7" fillId="2" borderId="11" xfId="3" applyNumberFormat="1" applyFont="1" applyFill="1" applyBorder="1"/>
    <xf numFmtId="167" fontId="19" fillId="2" borderId="25" xfId="3" applyNumberFormat="1" applyFont="1" applyFill="1" applyBorder="1"/>
    <xf numFmtId="0" fontId="7" fillId="2" borderId="24" xfId="3" applyFont="1" applyFill="1" applyBorder="1"/>
    <xf numFmtId="166" fontId="12" fillId="2" borderId="11" xfId="3" applyNumberFormat="1" applyFont="1" applyFill="1" applyBorder="1"/>
    <xf numFmtId="0" fontId="14" fillId="2" borderId="22" xfId="3" applyFont="1" applyFill="1" applyBorder="1"/>
    <xf numFmtId="0" fontId="12" fillId="2" borderId="10" xfId="3" applyFont="1" applyFill="1" applyBorder="1"/>
    <xf numFmtId="0" fontId="11" fillId="3" borderId="10" xfId="3" applyFont="1" applyFill="1" applyBorder="1"/>
    <xf numFmtId="0" fontId="12" fillId="3" borderId="10" xfId="3" applyFont="1" applyFill="1" applyBorder="1"/>
    <xf numFmtId="167" fontId="14" fillId="2" borderId="22" xfId="3" applyNumberFormat="1" applyFont="1" applyFill="1" applyBorder="1"/>
    <xf numFmtId="167" fontId="7" fillId="2" borderId="24" xfId="3" applyNumberFormat="1" applyFont="1" applyFill="1" applyBorder="1"/>
    <xf numFmtId="167" fontId="12" fillId="2" borderId="10" xfId="3" applyNumberFormat="1" applyFont="1" applyFill="1" applyBorder="1"/>
    <xf numFmtId="167" fontId="7" fillId="2" borderId="11" xfId="3" applyNumberFormat="1" applyFont="1" applyFill="1" applyBorder="1"/>
    <xf numFmtId="167" fontId="11" fillId="2" borderId="10" xfId="3" applyNumberFormat="1" applyFont="1" applyFill="1" applyBorder="1"/>
    <xf numFmtId="167" fontId="19" fillId="2" borderId="11" xfId="3" applyNumberFormat="1" applyFont="1" applyFill="1" applyBorder="1"/>
    <xf numFmtId="167" fontId="7" fillId="2" borderId="23" xfId="3" applyNumberFormat="1" applyFont="1" applyFill="1" applyBorder="1"/>
    <xf numFmtId="167" fontId="7" fillId="2" borderId="25" xfId="3" applyNumberFormat="1" applyFont="1" applyFill="1" applyBorder="1"/>
    <xf numFmtId="0" fontId="7" fillId="2" borderId="23" xfId="3" applyFont="1" applyFill="1" applyBorder="1"/>
    <xf numFmtId="0" fontId="12" fillId="2" borderId="23" xfId="3" applyFont="1" applyFill="1" applyBorder="1"/>
    <xf numFmtId="0" fontId="27" fillId="2" borderId="11" xfId="3" applyFont="1" applyFill="1" applyBorder="1"/>
    <xf numFmtId="0" fontId="12" fillId="2" borderId="24" xfId="3" applyFont="1" applyFill="1" applyBorder="1"/>
    <xf numFmtId="0" fontId="12" fillId="2" borderId="11" xfId="3" applyFont="1" applyFill="1" applyBorder="1"/>
    <xf numFmtId="0" fontId="14" fillId="2" borderId="23" xfId="3" applyFont="1" applyFill="1" applyBorder="1"/>
    <xf numFmtId="167" fontId="11" fillId="2" borderId="23" xfId="3" applyNumberFormat="1" applyFont="1" applyFill="1" applyBorder="1"/>
    <xf numFmtId="167" fontId="10" fillId="2" borderId="22" xfId="3" applyNumberFormat="1" applyFont="1" applyFill="1" applyBorder="1"/>
    <xf numFmtId="167" fontId="7" fillId="2" borderId="10" xfId="3" applyNumberFormat="1" applyFont="1" applyFill="1" applyBorder="1"/>
    <xf numFmtId="0" fontId="11" fillId="2" borderId="10" xfId="3" applyFont="1" applyFill="1" applyBorder="1"/>
    <xf numFmtId="0" fontId="13" fillId="2" borderId="23" xfId="3" applyFont="1" applyFill="1" applyBorder="1"/>
    <xf numFmtId="0" fontId="8" fillId="3" borderId="10" xfId="3" applyFont="1" applyFill="1" applyBorder="1"/>
    <xf numFmtId="167" fontId="13" fillId="2" borderId="10" xfId="3" applyNumberFormat="1" applyFont="1" applyFill="1" applyBorder="1"/>
    <xf numFmtId="0" fontId="10" fillId="4" borderId="22" xfId="3" applyFont="1" applyFill="1" applyBorder="1"/>
    <xf numFmtId="0" fontId="7" fillId="4" borderId="24" xfId="3" applyFont="1" applyFill="1" applyBorder="1"/>
    <xf numFmtId="0" fontId="7" fillId="4" borderId="10" xfId="3" applyFont="1" applyFill="1" applyBorder="1"/>
    <xf numFmtId="0" fontId="7" fillId="4" borderId="11" xfId="3" applyFont="1" applyFill="1" applyBorder="1"/>
    <xf numFmtId="0" fontId="11" fillId="4" borderId="12" xfId="3" applyFont="1" applyFill="1" applyBorder="1"/>
    <xf numFmtId="166" fontId="11" fillId="4" borderId="26" xfId="3" applyNumberFormat="1" applyFont="1" applyFill="1" applyBorder="1"/>
    <xf numFmtId="0" fontId="7" fillId="4" borderId="27" xfId="3" applyFont="1" applyFill="1" applyBorder="1"/>
    <xf numFmtId="0" fontId="7" fillId="4" borderId="26" xfId="3" applyFont="1" applyFill="1" applyBorder="1"/>
    <xf numFmtId="167" fontId="19" fillId="4" borderId="13" xfId="3" applyNumberFormat="1" applyFont="1" applyFill="1" applyBorder="1"/>
    <xf numFmtId="0" fontId="17" fillId="3" borderId="14" xfId="3" applyFont="1" applyFill="1" applyBorder="1"/>
    <xf numFmtId="166" fontId="11" fillId="3" borderId="17" xfId="3" applyNumberFormat="1" applyFont="1" applyFill="1" applyBorder="1"/>
    <xf numFmtId="0" fontId="17" fillId="3" borderId="28" xfId="3" applyFont="1" applyFill="1" applyBorder="1"/>
    <xf numFmtId="0" fontId="16" fillId="3" borderId="17" xfId="3" applyFont="1" applyFill="1" applyBorder="1"/>
    <xf numFmtId="0" fontId="10" fillId="3" borderId="15" xfId="3" applyFont="1" applyFill="1" applyBorder="1"/>
    <xf numFmtId="0" fontId="30" fillId="2" borderId="0" xfId="3" applyFont="1" applyFill="1" applyBorder="1"/>
    <xf numFmtId="0" fontId="30" fillId="2" borderId="11" xfId="3" applyFont="1" applyFill="1" applyBorder="1"/>
    <xf numFmtId="0" fontId="30" fillId="2" borderId="7" xfId="3" applyFont="1" applyFill="1" applyBorder="1"/>
    <xf numFmtId="165" fontId="21" fillId="0" borderId="17" xfId="1" applyNumberFormat="1" applyFont="1" applyFill="1" applyBorder="1" applyAlignment="1" applyProtection="1"/>
    <xf numFmtId="0" fontId="22" fillId="0" borderId="0" xfId="0" applyFont="1" applyFill="1" applyBorder="1"/>
    <xf numFmtId="0" fontId="22" fillId="0" borderId="0" xfId="0" applyFont="1"/>
    <xf numFmtId="165" fontId="31" fillId="0" borderId="14" xfId="1" applyNumberFormat="1" applyFont="1" applyFill="1" applyBorder="1" applyAlignment="1" applyProtection="1"/>
    <xf numFmtId="165" fontId="31" fillId="0" borderId="15" xfId="1" applyNumberFormat="1" applyFont="1" applyFill="1" applyBorder="1" applyAlignment="1" applyProtection="1"/>
    <xf numFmtId="165" fontId="32" fillId="0" borderId="10" xfId="1" applyNumberFormat="1" applyFont="1" applyFill="1" applyBorder="1" applyAlignment="1" applyProtection="1"/>
    <xf numFmtId="165" fontId="32" fillId="0" borderId="11" xfId="1" applyNumberFormat="1" applyFont="1" applyFill="1" applyBorder="1" applyAlignment="1" applyProtection="1"/>
    <xf numFmtId="165" fontId="32" fillId="0" borderId="18" xfId="1" applyNumberFormat="1" applyFont="1" applyFill="1" applyBorder="1" applyAlignment="1" applyProtection="1"/>
    <xf numFmtId="165" fontId="32" fillId="0" borderId="19" xfId="1" applyNumberFormat="1" applyFont="1" applyFill="1" applyBorder="1" applyAlignment="1" applyProtection="1"/>
    <xf numFmtId="165" fontId="21" fillId="2" borderId="14" xfId="1" applyNumberFormat="1" applyFont="1" applyFill="1" applyBorder="1" applyAlignment="1" applyProtection="1"/>
    <xf numFmtId="165" fontId="21" fillId="2" borderId="15" xfId="1" applyNumberFormat="1" applyFont="1" applyFill="1" applyBorder="1" applyAlignment="1" applyProtection="1"/>
    <xf numFmtId="165" fontId="20" fillId="2" borderId="10" xfId="1" applyNumberFormat="1" applyFont="1" applyFill="1" applyBorder="1" applyAlignment="1" applyProtection="1"/>
    <xf numFmtId="165" fontId="20" fillId="2" borderId="11" xfId="1" applyNumberFormat="1" applyFont="1" applyFill="1" applyBorder="1" applyAlignment="1" applyProtection="1"/>
    <xf numFmtId="165" fontId="20" fillId="2" borderId="18" xfId="1" applyNumberFormat="1" applyFont="1" applyFill="1" applyBorder="1" applyAlignment="1" applyProtection="1"/>
    <xf numFmtId="165" fontId="20" fillId="2" borderId="19" xfId="1" applyNumberFormat="1" applyFont="1" applyFill="1" applyBorder="1" applyAlignment="1" applyProtection="1"/>
    <xf numFmtId="165" fontId="21" fillId="7" borderId="14" xfId="1" applyNumberFormat="1" applyFont="1" applyFill="1" applyBorder="1" applyAlignment="1" applyProtection="1"/>
    <xf numFmtId="165" fontId="21" fillId="7" borderId="15" xfId="1" applyNumberFormat="1" applyFont="1" applyFill="1" applyBorder="1" applyAlignment="1" applyProtection="1"/>
    <xf numFmtId="165" fontId="20" fillId="7" borderId="10" xfId="1" applyNumberFormat="1" applyFont="1" applyFill="1" applyBorder="1" applyAlignment="1" applyProtection="1"/>
    <xf numFmtId="165" fontId="20" fillId="7" borderId="11" xfId="1" applyNumberFormat="1" applyFont="1" applyFill="1" applyBorder="1" applyAlignment="1" applyProtection="1"/>
    <xf numFmtId="165" fontId="20" fillId="7" borderId="18" xfId="1" applyNumberFormat="1" applyFont="1" applyFill="1" applyBorder="1" applyAlignment="1" applyProtection="1"/>
    <xf numFmtId="165" fontId="20" fillId="7" borderId="19" xfId="1" applyNumberFormat="1" applyFont="1" applyFill="1" applyBorder="1" applyAlignment="1" applyProtection="1"/>
    <xf numFmtId="165" fontId="21" fillId="7" borderId="10" xfId="1" applyNumberFormat="1" applyFont="1" applyFill="1" applyBorder="1" applyAlignment="1" applyProtection="1"/>
    <xf numFmtId="165" fontId="32" fillId="6" borderId="10" xfId="1" applyNumberFormat="1" applyFont="1" applyFill="1" applyBorder="1" applyAlignment="1" applyProtection="1"/>
    <xf numFmtId="165" fontId="32" fillId="6" borderId="11" xfId="1" applyNumberFormat="1" applyFont="1" applyFill="1" applyBorder="1" applyAlignment="1" applyProtection="1"/>
    <xf numFmtId="165" fontId="20" fillId="5" borderId="10" xfId="1" applyNumberFormat="1" applyFont="1" applyFill="1" applyBorder="1" applyAlignment="1" applyProtection="1"/>
    <xf numFmtId="165" fontId="20" fillId="5" borderId="11" xfId="1" applyNumberFormat="1" applyFont="1" applyFill="1" applyBorder="1" applyAlignment="1" applyProtection="1"/>
    <xf numFmtId="165" fontId="20" fillId="5" borderId="12" xfId="1" applyNumberFormat="1" applyFont="1" applyFill="1" applyBorder="1" applyAlignment="1" applyProtection="1"/>
    <xf numFmtId="165" fontId="20" fillId="5" borderId="13" xfId="1" applyNumberFormat="1" applyFont="1" applyFill="1" applyBorder="1" applyAlignment="1" applyProtection="1"/>
    <xf numFmtId="165" fontId="21" fillId="8" borderId="14" xfId="1" applyNumberFormat="1" applyFont="1" applyFill="1" applyBorder="1" applyAlignment="1" applyProtection="1"/>
    <xf numFmtId="165" fontId="21" fillId="8" borderId="15" xfId="1" applyNumberFormat="1" applyFont="1" applyFill="1" applyBorder="1" applyAlignment="1" applyProtection="1"/>
    <xf numFmtId="165" fontId="20" fillId="8" borderId="10" xfId="1" applyNumberFormat="1" applyFont="1" applyFill="1" applyBorder="1" applyAlignment="1" applyProtection="1"/>
    <xf numFmtId="165" fontId="20" fillId="8" borderId="11" xfId="1" applyNumberFormat="1" applyFont="1" applyFill="1" applyBorder="1" applyAlignment="1" applyProtection="1"/>
    <xf numFmtId="165" fontId="20" fillId="8" borderId="18" xfId="1" applyNumberFormat="1" applyFont="1" applyFill="1" applyBorder="1" applyAlignment="1" applyProtection="1"/>
    <xf numFmtId="165" fontId="20" fillId="8" borderId="19" xfId="1" applyNumberFormat="1" applyFont="1" applyFill="1" applyBorder="1" applyAlignment="1" applyProtection="1"/>
    <xf numFmtId="165" fontId="21" fillId="8" borderId="10" xfId="1" applyNumberFormat="1" applyFont="1" applyFill="1" applyBorder="1" applyAlignment="1" applyProtection="1"/>
    <xf numFmtId="0" fontId="22" fillId="8" borderId="11" xfId="0" applyFont="1" applyFill="1" applyBorder="1"/>
    <xf numFmtId="165" fontId="21" fillId="5" borderId="17" xfId="1" applyNumberFormat="1" applyFont="1" applyFill="1" applyBorder="1" applyAlignment="1" applyProtection="1"/>
    <xf numFmtId="165" fontId="20" fillId="5" borderId="0" xfId="1" applyNumberFormat="1" applyFont="1" applyFill="1" applyBorder="1" applyAlignment="1" applyProtection="1"/>
    <xf numFmtId="165" fontId="20" fillId="5" borderId="29" xfId="1" applyNumberFormat="1" applyFont="1" applyFill="1" applyBorder="1" applyAlignment="1" applyProtection="1"/>
    <xf numFmtId="165" fontId="20" fillId="5" borderId="30" xfId="1" applyNumberFormat="1" applyFont="1" applyFill="1" applyBorder="1" applyAlignment="1" applyProtection="1"/>
    <xf numFmtId="165" fontId="31" fillId="6" borderId="10" xfId="1" applyNumberFormat="1" applyFont="1" applyFill="1" applyBorder="1" applyAlignment="1" applyProtection="1"/>
    <xf numFmtId="0" fontId="7" fillId="0" borderId="1" xfId="3" applyFont="1" applyFill="1" applyBorder="1"/>
    <xf numFmtId="0" fontId="10" fillId="2" borderId="10" xfId="3" applyFont="1" applyFill="1" applyBorder="1"/>
    <xf numFmtId="0" fontId="10" fillId="2" borderId="1" xfId="3" applyFont="1" applyFill="1" applyBorder="1"/>
    <xf numFmtId="0" fontId="10" fillId="2" borderId="0" xfId="3" applyFont="1" applyFill="1" applyBorder="1"/>
    <xf numFmtId="0" fontId="10" fillId="2" borderId="11" xfId="3" applyFont="1" applyFill="1" applyBorder="1"/>
    <xf numFmtId="0" fontId="10" fillId="3" borderId="31" xfId="3" applyFont="1" applyFill="1" applyBorder="1"/>
    <xf numFmtId="166" fontId="11" fillId="3" borderId="32" xfId="3" applyNumberFormat="1" applyFont="1" applyFill="1" applyBorder="1"/>
    <xf numFmtId="0" fontId="10" fillId="3" borderId="33" xfId="3" applyFont="1" applyFill="1" applyBorder="1"/>
    <xf numFmtId="0" fontId="7" fillId="3" borderId="32" xfId="3" applyFont="1" applyFill="1" applyBorder="1"/>
    <xf numFmtId="166" fontId="11" fillId="3" borderId="34" xfId="3" applyNumberFormat="1" applyFont="1" applyFill="1" applyBorder="1"/>
    <xf numFmtId="0" fontId="7" fillId="3" borderId="12" xfId="3" applyFont="1" applyFill="1" applyBorder="1"/>
    <xf numFmtId="167" fontId="19" fillId="3" borderId="26" xfId="3" applyNumberFormat="1" applyFont="1" applyFill="1" applyBorder="1"/>
    <xf numFmtId="0" fontId="7" fillId="3" borderId="27" xfId="3" applyFont="1" applyFill="1" applyBorder="1"/>
    <xf numFmtId="0" fontId="7" fillId="3" borderId="26" xfId="3" applyFont="1" applyFill="1" applyBorder="1"/>
    <xf numFmtId="0" fontId="7" fillId="3" borderId="13" xfId="3" applyFont="1" applyFill="1" applyBorder="1"/>
    <xf numFmtId="167" fontId="19" fillId="2" borderId="36" xfId="3" applyNumberFormat="1" applyFont="1" applyFill="1" applyBorder="1"/>
    <xf numFmtId="0" fontId="19" fillId="2" borderId="35" xfId="3" applyFont="1" applyFill="1" applyBorder="1"/>
    <xf numFmtId="0" fontId="7" fillId="2" borderId="1" xfId="3" applyNumberFormat="1" applyFont="1" applyFill="1" applyBorder="1"/>
    <xf numFmtId="2" fontId="7" fillId="3" borderId="11" xfId="3" applyNumberFormat="1" applyFont="1" applyFill="1" applyBorder="1"/>
    <xf numFmtId="2" fontId="30" fillId="2" borderId="11" xfId="3" applyNumberFormat="1" applyFont="1" applyFill="1" applyBorder="1"/>
    <xf numFmtId="44" fontId="7" fillId="2" borderId="11" xfId="3" applyNumberFormat="1" applyFont="1" applyFill="1" applyBorder="1"/>
    <xf numFmtId="167" fontId="18" fillId="2" borderId="11" xfId="3" applyNumberFormat="1" applyFont="1" applyFill="1" applyBorder="1"/>
    <xf numFmtId="0" fontId="7" fillId="2" borderId="37" xfId="3" applyFont="1" applyFill="1" applyBorder="1"/>
    <xf numFmtId="164" fontId="20" fillId="11" borderId="16" xfId="2" applyFont="1" applyFill="1" applyBorder="1" applyAlignment="1" applyProtection="1"/>
    <xf numFmtId="165" fontId="20" fillId="11" borderId="17" xfId="1" applyNumberFormat="1" applyFont="1" applyFill="1" applyBorder="1" applyAlignment="1" applyProtection="1"/>
    <xf numFmtId="165" fontId="21" fillId="11" borderId="14" xfId="1" applyNumberFormat="1" applyFont="1" applyFill="1" applyBorder="1" applyAlignment="1" applyProtection="1"/>
    <xf numFmtId="165" fontId="20" fillId="11" borderId="15" xfId="1" applyNumberFormat="1" applyFont="1" applyFill="1" applyBorder="1" applyAlignment="1" applyProtection="1"/>
    <xf numFmtId="165" fontId="20" fillId="11" borderId="14" xfId="1" applyNumberFormat="1" applyFont="1" applyFill="1" applyBorder="1" applyAlignment="1" applyProtection="1"/>
    <xf numFmtId="165" fontId="31" fillId="11" borderId="14" xfId="1" applyNumberFormat="1" applyFont="1" applyFill="1" applyBorder="1" applyAlignment="1" applyProtection="1"/>
    <xf numFmtId="165" fontId="32" fillId="11" borderId="15" xfId="1" applyNumberFormat="1" applyFont="1" applyFill="1" applyBorder="1" applyAlignment="1" applyProtection="1"/>
    <xf numFmtId="164" fontId="4" fillId="0" borderId="39" xfId="2" applyFont="1" applyFill="1" applyBorder="1" applyAlignment="1" applyProtection="1"/>
    <xf numFmtId="165" fontId="24" fillId="0" borderId="38" xfId="1" applyNumberFormat="1" applyFont="1" applyFill="1" applyBorder="1" applyAlignment="1" applyProtection="1"/>
    <xf numFmtId="165" fontId="20" fillId="8" borderId="29" xfId="1" applyNumberFormat="1" applyFont="1" applyFill="1" applyBorder="1" applyAlignment="1" applyProtection="1"/>
    <xf numFmtId="165" fontId="20" fillId="8" borderId="30" xfId="1" applyNumberFormat="1" applyFont="1" applyFill="1" applyBorder="1" applyAlignment="1" applyProtection="1"/>
    <xf numFmtId="165" fontId="20" fillId="0" borderId="38" xfId="1" applyNumberFormat="1" applyFont="1" applyFill="1" applyBorder="1" applyAlignment="1" applyProtection="1"/>
    <xf numFmtId="165" fontId="20" fillId="2" borderId="29" xfId="1" applyNumberFormat="1" applyFont="1" applyFill="1" applyBorder="1" applyAlignment="1" applyProtection="1"/>
    <xf numFmtId="165" fontId="20" fillId="2" borderId="30" xfId="1" applyNumberFormat="1" applyFont="1" applyFill="1" applyBorder="1" applyAlignment="1" applyProtection="1"/>
    <xf numFmtId="165" fontId="32" fillId="0" borderId="29" xfId="1" applyNumberFormat="1" applyFont="1" applyFill="1" applyBorder="1" applyAlignment="1" applyProtection="1"/>
    <xf numFmtId="165" fontId="32" fillId="0" borderId="30" xfId="1" applyNumberFormat="1" applyFont="1" applyFill="1" applyBorder="1" applyAlignment="1" applyProtection="1"/>
    <xf numFmtId="165" fontId="20" fillId="7" borderId="29" xfId="1" applyNumberFormat="1" applyFont="1" applyFill="1" applyBorder="1" applyAlignment="1" applyProtection="1"/>
    <xf numFmtId="165" fontId="20" fillId="7" borderId="30" xfId="1" applyNumberFormat="1" applyFont="1" applyFill="1" applyBorder="1" applyAlignment="1" applyProtection="1"/>
    <xf numFmtId="164" fontId="4" fillId="10" borderId="12" xfId="2" applyFont="1" applyFill="1" applyBorder="1" applyAlignment="1" applyProtection="1"/>
    <xf numFmtId="165" fontId="24" fillId="10" borderId="26" xfId="1" applyNumberFormat="1" applyFont="1" applyFill="1" applyBorder="1" applyAlignment="1" applyProtection="1"/>
    <xf numFmtId="165" fontId="21" fillId="10" borderId="26" xfId="1" applyNumberFormat="1" applyFont="1" applyFill="1" applyBorder="1" applyAlignment="1" applyProtection="1"/>
    <xf numFmtId="165" fontId="20" fillId="10" borderId="26" xfId="1" applyNumberFormat="1" applyFont="1" applyFill="1" applyBorder="1" applyAlignment="1" applyProtection="1"/>
    <xf numFmtId="165" fontId="32" fillId="10" borderId="26" xfId="1" applyNumberFormat="1" applyFont="1" applyFill="1" applyBorder="1" applyAlignment="1" applyProtection="1"/>
    <xf numFmtId="165" fontId="20" fillId="10" borderId="13" xfId="1" applyNumberFormat="1" applyFont="1" applyFill="1" applyBorder="1" applyAlignment="1" applyProtection="1"/>
    <xf numFmtId="164" fontId="4" fillId="9" borderId="40" xfId="2" applyFont="1" applyFill="1" applyBorder="1" applyAlignment="1" applyProtection="1"/>
    <xf numFmtId="165" fontId="20" fillId="9" borderId="41" xfId="1" applyNumberFormat="1" applyFont="1" applyFill="1" applyBorder="1" applyAlignment="1" applyProtection="1"/>
    <xf numFmtId="165" fontId="21" fillId="9" borderId="41" xfId="1" applyNumberFormat="1" applyFont="1" applyFill="1" applyBorder="1" applyAlignment="1" applyProtection="1"/>
    <xf numFmtId="165" fontId="31" fillId="9" borderId="41" xfId="1" applyNumberFormat="1" applyFont="1" applyFill="1" applyBorder="1" applyAlignment="1" applyProtection="1"/>
    <xf numFmtId="165" fontId="32" fillId="9" borderId="41" xfId="1" applyNumberFormat="1" applyFont="1" applyFill="1" applyBorder="1" applyAlignment="1" applyProtection="1"/>
    <xf numFmtId="165" fontId="20" fillId="9" borderId="42" xfId="1" applyNumberFormat="1" applyFont="1" applyFill="1" applyBorder="1" applyAlignment="1" applyProtection="1"/>
    <xf numFmtId="165" fontId="33" fillId="9" borderId="40" xfId="1" applyNumberFormat="1" applyFont="1" applyFill="1" applyBorder="1" applyAlignment="1" applyProtection="1"/>
    <xf numFmtId="165" fontId="33" fillId="10" borderId="12" xfId="1" applyNumberFormat="1" applyFont="1" applyFill="1" applyBorder="1" applyAlignment="1" applyProtection="1"/>
  </cellXfs>
  <cellStyles count="4">
    <cellStyle name="Excel Built-in Comma [0]" xfId="2"/>
    <cellStyle name="Excel Built-in Normal" xfId="3"/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7"/>
  <sheetViews>
    <sheetView tabSelected="1" workbookViewId="0">
      <selection activeCell="U61" sqref="U61"/>
    </sheetView>
  </sheetViews>
  <sheetFormatPr defaultRowHeight="15"/>
  <cols>
    <col min="1" max="1" width="4.7109375" customWidth="1"/>
    <col min="2" max="2" width="34.42578125" customWidth="1"/>
    <col min="3" max="3" width="10.28515625" style="94" hidden="1" customWidth="1"/>
    <col min="4" max="4" width="0" style="94" hidden="1" customWidth="1"/>
    <col min="5" max="5" width="14.5703125" style="94" hidden="1" customWidth="1"/>
    <col min="6" max="6" width="10.28515625" style="94" hidden="1" customWidth="1"/>
    <col min="7" max="7" width="11.28515625" style="73" customWidth="1"/>
    <col min="8" max="8" width="15.42578125" style="73" customWidth="1"/>
    <col min="9" max="9" width="13" style="170" hidden="1" customWidth="1"/>
    <col min="10" max="10" width="10" style="170" hidden="1" customWidth="1"/>
    <col min="11" max="11" width="11.42578125" style="170" customWidth="1"/>
    <col min="12" max="12" width="10.7109375" style="170" customWidth="1"/>
    <col min="13" max="13" width="10" style="171" customWidth="1"/>
    <col min="14" max="14" width="11" style="171" customWidth="1"/>
    <col min="15" max="15" width="10.140625" style="73" customWidth="1"/>
    <col min="16" max="16" width="9.140625" style="73"/>
    <col min="17" max="17" width="10.28515625" style="73" customWidth="1"/>
    <col min="18" max="18" width="9.5703125" style="73" customWidth="1"/>
  </cols>
  <sheetData>
    <row r="1" spans="1:19" s="56" customFormat="1" ht="15.75" thickBot="1">
      <c r="A1" s="2"/>
      <c r="B1" s="97" t="s">
        <v>200</v>
      </c>
      <c r="C1" s="96"/>
      <c r="D1" s="96"/>
      <c r="E1" s="96"/>
      <c r="F1" s="96"/>
      <c r="G1" s="197" t="s">
        <v>158</v>
      </c>
      <c r="H1" s="198"/>
      <c r="I1" s="169"/>
      <c r="J1" s="169"/>
      <c r="K1" s="205" t="s">
        <v>201</v>
      </c>
      <c r="L1" s="205"/>
      <c r="M1" s="178" t="s">
        <v>167</v>
      </c>
      <c r="N1" s="179"/>
      <c r="O1" s="172" t="s">
        <v>0</v>
      </c>
      <c r="P1" s="173"/>
      <c r="Q1" s="184" t="s">
        <v>59</v>
      </c>
      <c r="R1" s="185"/>
    </row>
    <row r="2" spans="1:19" hidden="1">
      <c r="A2" s="1" t="s">
        <v>1</v>
      </c>
      <c r="B2" s="98" t="s">
        <v>2</v>
      </c>
      <c r="C2" s="74"/>
      <c r="D2" s="74"/>
      <c r="E2" s="74"/>
      <c r="F2" s="74"/>
      <c r="G2" s="199" t="s">
        <v>1</v>
      </c>
      <c r="H2" s="200" t="s">
        <v>2</v>
      </c>
      <c r="I2" s="55"/>
      <c r="J2" s="55"/>
      <c r="K2" s="206"/>
      <c r="L2" s="206"/>
      <c r="M2" s="180"/>
      <c r="N2" s="181"/>
      <c r="O2" s="174" t="s">
        <v>1</v>
      </c>
      <c r="P2" s="175" t="s">
        <v>2</v>
      </c>
      <c r="Q2" s="186" t="s">
        <v>1</v>
      </c>
      <c r="R2" s="187" t="s">
        <v>2</v>
      </c>
      <c r="S2" s="4"/>
    </row>
    <row r="3" spans="1:19">
      <c r="A3" s="1" t="s">
        <v>3</v>
      </c>
      <c r="B3" s="98" t="s">
        <v>4</v>
      </c>
      <c r="C3" s="74"/>
      <c r="D3" s="74"/>
      <c r="E3" s="74"/>
      <c r="F3" s="74"/>
      <c r="G3" s="199" t="s">
        <v>5</v>
      </c>
      <c r="H3" s="200" t="s">
        <v>6</v>
      </c>
      <c r="I3" s="55"/>
      <c r="J3" s="55"/>
      <c r="K3" s="207" t="s">
        <v>5</v>
      </c>
      <c r="L3" s="208" t="s">
        <v>6</v>
      </c>
      <c r="M3" s="180" t="s">
        <v>5</v>
      </c>
      <c r="N3" s="181" t="s">
        <v>6</v>
      </c>
      <c r="O3" s="174" t="s">
        <v>5</v>
      </c>
      <c r="P3" s="175" t="s">
        <v>6</v>
      </c>
      <c r="Q3" s="186" t="s">
        <v>5</v>
      </c>
      <c r="R3" s="187" t="s">
        <v>6</v>
      </c>
      <c r="S3" s="4"/>
    </row>
    <row r="4" spans="1:19">
      <c r="A4" s="1">
        <v>1</v>
      </c>
      <c r="B4" s="98" t="s">
        <v>7</v>
      </c>
      <c r="C4" s="74"/>
      <c r="D4" s="74"/>
      <c r="E4" s="74"/>
      <c r="F4" s="74"/>
      <c r="G4" s="199"/>
      <c r="H4" s="200"/>
      <c r="I4" s="55"/>
      <c r="J4" s="55"/>
      <c r="K4" s="193">
        <v>216.65</v>
      </c>
      <c r="L4" s="194"/>
      <c r="M4" s="180">
        <v>543.41999999999996</v>
      </c>
      <c r="N4" s="181"/>
      <c r="O4" s="174"/>
      <c r="P4" s="175"/>
      <c r="Q4" s="186"/>
      <c r="R4" s="187"/>
      <c r="S4" s="4"/>
    </row>
    <row r="5" spans="1:19">
      <c r="A5" s="1">
        <v>2</v>
      </c>
      <c r="B5" s="98" t="s">
        <v>8</v>
      </c>
      <c r="C5" s="74"/>
      <c r="D5" s="74"/>
      <c r="E5" s="74"/>
      <c r="F5" s="74"/>
      <c r="G5" s="199"/>
      <c r="H5" s="200"/>
      <c r="I5" s="55"/>
      <c r="J5" s="55"/>
      <c r="K5" s="193">
        <v>10290.85</v>
      </c>
      <c r="L5" s="194"/>
      <c r="M5" s="180">
        <v>9315.1</v>
      </c>
      <c r="N5" s="181"/>
      <c r="O5" s="174"/>
      <c r="P5" s="175"/>
      <c r="Q5" s="186"/>
      <c r="R5" s="187"/>
      <c r="S5" s="4"/>
    </row>
    <row r="6" spans="1:19">
      <c r="A6" s="1">
        <v>3</v>
      </c>
      <c r="B6" s="98" t="s">
        <v>9</v>
      </c>
      <c r="C6" s="74"/>
      <c r="D6" s="74"/>
      <c r="E6" s="74"/>
      <c r="F6" s="74"/>
      <c r="G6" s="199"/>
      <c r="H6" s="200"/>
      <c r="I6" s="55"/>
      <c r="J6" s="55"/>
      <c r="K6" s="193"/>
      <c r="L6" s="194">
        <v>11201.69</v>
      </c>
      <c r="M6" s="180"/>
      <c r="N6" s="181">
        <f ca="1">SUM(M4:M63)-SUM(N7:N20)</f>
        <v>9881.73</v>
      </c>
      <c r="O6" s="174"/>
      <c r="P6" s="175"/>
      <c r="Q6" s="186"/>
      <c r="R6" s="187"/>
      <c r="S6" s="4"/>
    </row>
    <row r="7" spans="1:19">
      <c r="A7" s="1">
        <v>4</v>
      </c>
      <c r="B7" s="98" t="s">
        <v>10</v>
      </c>
      <c r="C7" s="74"/>
      <c r="D7" s="74"/>
      <c r="E7" s="74"/>
      <c r="F7" s="74"/>
      <c r="G7" s="199"/>
      <c r="H7" s="200"/>
      <c r="I7" s="55"/>
      <c r="J7" s="55"/>
      <c r="K7" s="193">
        <v>74.22</v>
      </c>
      <c r="L7" s="194"/>
      <c r="M7" s="180"/>
      <c r="N7" s="181">
        <v>175.78</v>
      </c>
      <c r="O7" s="174"/>
      <c r="P7" s="175"/>
      <c r="Q7" s="186"/>
      <c r="R7" s="187"/>
      <c r="S7" s="4"/>
    </row>
    <row r="8" spans="1:19">
      <c r="A8" s="1">
        <v>5</v>
      </c>
      <c r="B8" s="98" t="s">
        <v>11</v>
      </c>
      <c r="C8" s="74"/>
      <c r="D8" s="74"/>
      <c r="E8" s="74"/>
      <c r="F8" s="74"/>
      <c r="G8" s="199"/>
      <c r="H8" s="200"/>
      <c r="I8" s="55"/>
      <c r="J8" s="55"/>
      <c r="K8" s="193"/>
      <c r="L8" s="194">
        <v>708.78</v>
      </c>
      <c r="M8" s="180"/>
      <c r="N8" s="181">
        <v>1385.21</v>
      </c>
      <c r="O8" s="174"/>
      <c r="P8" s="175"/>
      <c r="Q8" s="186"/>
      <c r="R8" s="187"/>
      <c r="S8" s="4"/>
    </row>
    <row r="9" spans="1:19">
      <c r="A9" s="1">
        <v>6</v>
      </c>
      <c r="B9" s="98" t="s">
        <v>12</v>
      </c>
      <c r="C9" s="74"/>
      <c r="D9" s="74"/>
      <c r="E9" s="74"/>
      <c r="F9" s="74"/>
      <c r="G9" s="199"/>
      <c r="H9" s="200"/>
      <c r="I9" s="55"/>
      <c r="J9" s="55"/>
      <c r="K9" s="193"/>
      <c r="L9" s="194"/>
      <c r="M9" s="180"/>
      <c r="N9" s="181"/>
      <c r="O9" s="174"/>
      <c r="P9" s="175"/>
      <c r="Q9" s="186"/>
      <c r="R9" s="187"/>
      <c r="S9" s="4"/>
    </row>
    <row r="10" spans="1:19">
      <c r="A10" s="1">
        <v>7</v>
      </c>
      <c r="B10" s="98" t="s">
        <v>13</v>
      </c>
      <c r="C10" s="74"/>
      <c r="D10" s="74"/>
      <c r="E10" s="74"/>
      <c r="F10" s="74"/>
      <c r="G10" s="199"/>
      <c r="H10" s="200"/>
      <c r="I10" s="55"/>
      <c r="J10" s="55"/>
      <c r="K10" s="193">
        <v>1</v>
      </c>
      <c r="L10" s="194"/>
      <c r="M10" s="180">
        <v>1</v>
      </c>
      <c r="N10" s="181"/>
      <c r="O10" s="174"/>
      <c r="P10" s="175"/>
      <c r="Q10" s="186"/>
      <c r="R10" s="187"/>
      <c r="S10" s="4"/>
    </row>
    <row r="11" spans="1:19">
      <c r="A11" s="1">
        <v>8</v>
      </c>
      <c r="B11" s="98" t="s">
        <v>14</v>
      </c>
      <c r="C11" s="74"/>
      <c r="D11" s="74"/>
      <c r="E11" s="74"/>
      <c r="F11" s="74"/>
      <c r="G11" s="199"/>
      <c r="H11" s="200"/>
      <c r="I11" s="55"/>
      <c r="J11" s="55"/>
      <c r="K11" s="193"/>
      <c r="L11" s="194"/>
      <c r="M11" s="180"/>
      <c r="N11" s="181"/>
      <c r="O11" s="174"/>
      <c r="P11" s="175"/>
      <c r="Q11" s="186"/>
      <c r="R11" s="187"/>
      <c r="S11" s="4"/>
    </row>
    <row r="12" spans="1:19">
      <c r="A12" s="1">
        <v>9</v>
      </c>
      <c r="B12" s="98" t="s">
        <v>15</v>
      </c>
      <c r="C12" s="74"/>
      <c r="D12" s="74"/>
      <c r="E12" s="74"/>
      <c r="F12" s="74"/>
      <c r="G12" s="199"/>
      <c r="H12" s="200"/>
      <c r="I12" s="55"/>
      <c r="J12" s="55"/>
      <c r="K12" s="193">
        <v>435</v>
      </c>
      <c r="L12" s="194"/>
      <c r="M12" s="180">
        <f>Toelichting!J8</f>
        <v>32.74</v>
      </c>
      <c r="N12" s="181"/>
      <c r="O12" s="174"/>
      <c r="P12" s="175"/>
      <c r="Q12" s="186"/>
      <c r="R12" s="187"/>
      <c r="S12" s="4"/>
    </row>
    <row r="13" spans="1:19">
      <c r="A13" s="1">
        <v>10</v>
      </c>
      <c r="B13" s="98" t="s">
        <v>16</v>
      </c>
      <c r="C13" s="74"/>
      <c r="D13" s="74"/>
      <c r="E13" s="74"/>
      <c r="F13" s="74"/>
      <c r="G13" s="199"/>
      <c r="H13" s="200"/>
      <c r="I13" s="55"/>
      <c r="J13" s="55"/>
      <c r="K13" s="193">
        <v>275.64999999999998</v>
      </c>
      <c r="L13" s="194"/>
      <c r="M13" s="180">
        <v>1203.51</v>
      </c>
      <c r="N13" s="181"/>
      <c r="O13" s="174"/>
      <c r="P13" s="175"/>
      <c r="Q13" s="186"/>
      <c r="R13" s="187"/>
      <c r="S13" s="4"/>
    </row>
    <row r="14" spans="1:19">
      <c r="A14" s="1">
        <v>11</v>
      </c>
      <c r="B14" s="98" t="s">
        <v>202</v>
      </c>
      <c r="C14" s="74"/>
      <c r="D14" s="74"/>
      <c r="E14" s="74"/>
      <c r="F14" s="74"/>
      <c r="G14" s="199"/>
      <c r="H14" s="200"/>
      <c r="I14" s="55"/>
      <c r="J14" s="55"/>
      <c r="K14" s="193"/>
      <c r="L14" s="194"/>
      <c r="M14" s="180"/>
      <c r="N14" s="181">
        <v>95.85</v>
      </c>
      <c r="O14" s="174"/>
      <c r="P14" s="175"/>
      <c r="Q14" s="186"/>
      <c r="R14" s="187"/>
      <c r="S14" s="4"/>
    </row>
    <row r="15" spans="1:19">
      <c r="A15" s="1">
        <v>12</v>
      </c>
      <c r="B15" s="98" t="s">
        <v>204</v>
      </c>
      <c r="C15" s="74"/>
      <c r="D15" s="74"/>
      <c r="E15" s="74"/>
      <c r="F15" s="74"/>
      <c r="G15" s="199"/>
      <c r="H15" s="200"/>
      <c r="I15" s="55"/>
      <c r="J15" s="55"/>
      <c r="K15" s="193"/>
      <c r="L15" s="194"/>
      <c r="M15" s="180">
        <f>Toelichting!J14</f>
        <v>64</v>
      </c>
      <c r="N15" s="181"/>
      <c r="O15" s="174"/>
      <c r="P15" s="175"/>
      <c r="Q15" s="186"/>
      <c r="R15" s="187"/>
      <c r="S15" s="4"/>
    </row>
    <row r="16" spans="1:19">
      <c r="A16" s="1" t="s">
        <v>203</v>
      </c>
      <c r="B16" s="98" t="s">
        <v>17</v>
      </c>
      <c r="C16" s="74"/>
      <c r="D16" s="74"/>
      <c r="E16" s="74"/>
      <c r="F16" s="74"/>
      <c r="G16" s="199"/>
      <c r="H16" s="200"/>
      <c r="I16" s="55"/>
      <c r="J16" s="55"/>
      <c r="K16" s="193">
        <v>25</v>
      </c>
      <c r="L16" s="194"/>
      <c r="M16" s="180">
        <v>25</v>
      </c>
      <c r="N16" s="181"/>
      <c r="O16" s="174"/>
      <c r="P16" s="175"/>
      <c r="Q16" s="186"/>
      <c r="R16" s="187"/>
      <c r="S16" s="4"/>
    </row>
    <row r="17" spans="1:19">
      <c r="A17" s="1"/>
      <c r="B17" s="99" t="s">
        <v>18</v>
      </c>
      <c r="C17" s="74"/>
      <c r="D17" s="74"/>
      <c r="E17" s="74"/>
      <c r="F17" s="74"/>
      <c r="G17" s="199"/>
      <c r="H17" s="200"/>
      <c r="I17" s="55"/>
      <c r="J17" s="55"/>
      <c r="K17" s="193"/>
      <c r="L17" s="194"/>
      <c r="M17" s="180"/>
      <c r="N17" s="181"/>
      <c r="O17" s="174"/>
      <c r="P17" s="175"/>
      <c r="Q17" s="186"/>
      <c r="R17" s="187"/>
      <c r="S17" s="4"/>
    </row>
    <row r="18" spans="1:19">
      <c r="A18" s="1">
        <v>13</v>
      </c>
      <c r="B18" s="98" t="s">
        <v>19</v>
      </c>
      <c r="C18" s="74"/>
      <c r="D18" s="74"/>
      <c r="E18" s="74"/>
      <c r="F18" s="74"/>
      <c r="G18" s="199"/>
      <c r="H18" s="200"/>
      <c r="I18" s="55"/>
      <c r="J18" s="55"/>
      <c r="K18" s="193">
        <v>156.5</v>
      </c>
      <c r="L18" s="194"/>
      <c r="M18" s="180">
        <v>106.5</v>
      </c>
      <c r="N18" s="181"/>
      <c r="O18" s="174"/>
      <c r="P18" s="175"/>
      <c r="Q18" s="186"/>
      <c r="R18" s="187"/>
      <c r="S18" s="4"/>
    </row>
    <row r="19" spans="1:19">
      <c r="A19" s="1">
        <v>14</v>
      </c>
      <c r="B19" s="98" t="s">
        <v>20</v>
      </c>
      <c r="C19" s="74"/>
      <c r="D19" s="74"/>
      <c r="E19" s="74"/>
      <c r="F19" s="74"/>
      <c r="G19" s="199"/>
      <c r="H19" s="200"/>
      <c r="I19" s="55"/>
      <c r="J19" s="55"/>
      <c r="K19" s="193"/>
      <c r="L19" s="194"/>
      <c r="M19" s="180"/>
      <c r="N19" s="181"/>
      <c r="O19" s="174"/>
      <c r="P19" s="175"/>
      <c r="Q19" s="186"/>
      <c r="R19" s="187"/>
      <c r="S19" s="4"/>
    </row>
    <row r="20" spans="1:19" ht="15.75" thickBot="1">
      <c r="A20" s="3">
        <v>15</v>
      </c>
      <c r="B20" s="100" t="s">
        <v>21</v>
      </c>
      <c r="C20" s="74"/>
      <c r="D20" s="74"/>
      <c r="E20" s="74"/>
      <c r="F20" s="74"/>
      <c r="G20" s="201"/>
      <c r="H20" s="202"/>
      <c r="I20" s="55"/>
      <c r="J20" s="55"/>
      <c r="K20" s="195">
        <v>435.6</v>
      </c>
      <c r="L20" s="196"/>
      <c r="M20" s="182">
        <v>247.3</v>
      </c>
      <c r="N20" s="183"/>
      <c r="O20" s="176"/>
      <c r="P20" s="177"/>
      <c r="Q20" s="188"/>
      <c r="R20" s="189"/>
      <c r="S20" s="4"/>
    </row>
    <row r="21" spans="1:19" hidden="1">
      <c r="A21" s="1" t="s">
        <v>22</v>
      </c>
      <c r="B21" s="98" t="s">
        <v>23</v>
      </c>
      <c r="C21" s="74"/>
      <c r="D21" s="74"/>
      <c r="E21" s="74"/>
      <c r="F21" s="74"/>
      <c r="G21" s="199"/>
      <c r="H21" s="200"/>
      <c r="I21" s="55"/>
      <c r="J21" s="55"/>
      <c r="K21" s="206"/>
      <c r="L21" s="206"/>
      <c r="M21" s="180"/>
      <c r="N21" s="181"/>
      <c r="O21" s="174"/>
      <c r="P21" s="175"/>
      <c r="Q21" s="186"/>
      <c r="R21" s="187"/>
      <c r="S21" s="4"/>
    </row>
    <row r="22" spans="1:19">
      <c r="A22" s="1">
        <v>16</v>
      </c>
      <c r="B22" s="98" t="s">
        <v>24</v>
      </c>
      <c r="C22" s="74"/>
      <c r="D22" s="74"/>
      <c r="E22" s="74"/>
      <c r="F22" s="74"/>
      <c r="G22" s="199"/>
      <c r="H22" s="200">
        <v>100</v>
      </c>
      <c r="I22" s="55"/>
      <c r="J22" s="55"/>
      <c r="K22" s="206"/>
      <c r="L22" s="206"/>
      <c r="M22" s="180"/>
      <c r="N22" s="181"/>
      <c r="O22" s="174"/>
      <c r="P22" s="175">
        <v>100</v>
      </c>
      <c r="Q22" s="186"/>
      <c r="R22" s="187">
        <v>100</v>
      </c>
      <c r="S22" s="4"/>
    </row>
    <row r="23" spans="1:19">
      <c r="A23" s="1">
        <v>17</v>
      </c>
      <c r="B23" s="98" t="s">
        <v>25</v>
      </c>
      <c r="C23" s="74"/>
      <c r="D23" s="74"/>
      <c r="E23" s="74"/>
      <c r="F23" s="74"/>
      <c r="G23" s="199">
        <f>Toelichting!J22</f>
        <v>137.97999999999999</v>
      </c>
      <c r="H23" s="200"/>
      <c r="I23" s="55"/>
      <c r="J23" s="55"/>
      <c r="K23" s="206"/>
      <c r="L23" s="206"/>
      <c r="M23" s="180"/>
      <c r="N23" s="181"/>
      <c r="O23" s="174">
        <v>130</v>
      </c>
      <c r="P23" s="175"/>
      <c r="Q23" s="186">
        <f>Toelichting!M18</f>
        <v>140</v>
      </c>
      <c r="R23" s="187"/>
      <c r="S23" s="4"/>
    </row>
    <row r="24" spans="1:19">
      <c r="A24" s="1">
        <v>18</v>
      </c>
      <c r="B24" s="98" t="s">
        <v>26</v>
      </c>
      <c r="C24" s="74"/>
      <c r="D24" s="74"/>
      <c r="E24" s="74"/>
      <c r="F24" s="74"/>
      <c r="G24" s="199"/>
      <c r="H24" s="200">
        <f>Toelichting!J32</f>
        <v>6284.3</v>
      </c>
      <c r="I24" s="55"/>
      <c r="J24" s="55"/>
      <c r="K24" s="206"/>
      <c r="L24" s="206"/>
      <c r="M24" s="180"/>
      <c r="N24" s="181"/>
      <c r="O24" s="174"/>
      <c r="P24" s="175">
        <v>5900</v>
      </c>
      <c r="Q24" s="186"/>
      <c r="R24" s="187">
        <f>Toelichting!M32</f>
        <v>6755</v>
      </c>
    </row>
    <row r="25" spans="1:19">
      <c r="A25" s="1">
        <v>19</v>
      </c>
      <c r="B25" s="98" t="s">
        <v>27</v>
      </c>
      <c r="C25" s="74"/>
      <c r="D25" s="74"/>
      <c r="E25" s="74"/>
      <c r="F25" s="74"/>
      <c r="G25" s="199"/>
      <c r="H25" s="200">
        <f>Toelichting!J39</f>
        <v>533</v>
      </c>
      <c r="I25" s="55"/>
      <c r="J25" s="55"/>
      <c r="K25" s="206"/>
      <c r="L25" s="206"/>
      <c r="M25" s="180"/>
      <c r="N25" s="181"/>
      <c r="O25" s="174"/>
      <c r="P25" s="175">
        <v>530</v>
      </c>
      <c r="Q25" s="186"/>
      <c r="R25" s="187">
        <f>Toelichting!M39</f>
        <v>558</v>
      </c>
    </row>
    <row r="26" spans="1:19">
      <c r="A26" s="1">
        <v>20</v>
      </c>
      <c r="B26" s="98" t="s">
        <v>28</v>
      </c>
      <c r="C26" s="74"/>
      <c r="D26" s="74"/>
      <c r="E26" s="74"/>
      <c r="F26" s="74"/>
      <c r="G26" s="199"/>
      <c r="H26" s="200">
        <v>0</v>
      </c>
      <c r="I26" s="55"/>
      <c r="J26" s="55"/>
      <c r="K26" s="206"/>
      <c r="L26" s="206"/>
      <c r="M26" s="180"/>
      <c r="N26" s="181"/>
      <c r="O26" s="174"/>
      <c r="P26" s="175">
        <v>0</v>
      </c>
      <c r="Q26" s="186"/>
      <c r="R26" s="187">
        <v>0</v>
      </c>
    </row>
    <row r="27" spans="1:19">
      <c r="A27" s="1">
        <v>21</v>
      </c>
      <c r="B27" s="98" t="s">
        <v>29</v>
      </c>
      <c r="C27" s="74"/>
      <c r="D27" s="74"/>
      <c r="E27" s="74"/>
      <c r="F27" s="74"/>
      <c r="G27" s="199">
        <f>Toelichting!J45</f>
        <v>200.86</v>
      </c>
      <c r="H27" s="200"/>
      <c r="I27" s="55"/>
      <c r="J27" s="55"/>
      <c r="K27" s="206"/>
      <c r="L27" s="206"/>
      <c r="M27" s="180"/>
      <c r="N27" s="181"/>
      <c r="O27" s="174">
        <v>200</v>
      </c>
      <c r="P27" s="175"/>
      <c r="Q27" s="186">
        <f>Toelichting!M45</f>
        <v>200</v>
      </c>
      <c r="R27" s="187"/>
    </row>
    <row r="28" spans="1:19">
      <c r="A28" s="1">
        <v>22</v>
      </c>
      <c r="B28" s="98" t="s">
        <v>30</v>
      </c>
      <c r="C28" s="74"/>
      <c r="D28" s="74"/>
      <c r="E28" s="74"/>
      <c r="F28" s="74"/>
      <c r="G28" s="199">
        <f>Toelichting!J59</f>
        <v>265.90000000000003</v>
      </c>
      <c r="H28" s="200"/>
      <c r="I28" s="55"/>
      <c r="J28" s="55"/>
      <c r="K28" s="206"/>
      <c r="L28" s="206"/>
      <c r="M28" s="180"/>
      <c r="N28" s="181"/>
      <c r="O28" s="174">
        <v>250</v>
      </c>
      <c r="P28" s="175"/>
      <c r="Q28" s="186">
        <f>Toelichting!M59</f>
        <v>250</v>
      </c>
      <c r="R28" s="187"/>
    </row>
    <row r="29" spans="1:19">
      <c r="A29" s="1">
        <v>23</v>
      </c>
      <c r="B29" s="98" t="s">
        <v>31</v>
      </c>
      <c r="C29" s="74"/>
      <c r="D29" s="74"/>
      <c r="E29" s="74"/>
      <c r="F29" s="74"/>
      <c r="G29" s="199"/>
      <c r="H29" s="200">
        <f>Toelichting!J67</f>
        <v>367.6</v>
      </c>
      <c r="I29" s="55"/>
      <c r="J29" s="55"/>
      <c r="K29" s="206"/>
      <c r="L29" s="206"/>
      <c r="M29" s="180"/>
      <c r="N29" s="181"/>
      <c r="O29" s="174"/>
      <c r="P29" s="175">
        <v>370</v>
      </c>
      <c r="Q29" s="186"/>
      <c r="R29" s="187">
        <f>Toelichting!M67</f>
        <v>400</v>
      </c>
    </row>
    <row r="30" spans="1:19">
      <c r="A30" s="1">
        <v>24</v>
      </c>
      <c r="B30" s="98" t="s">
        <v>32</v>
      </c>
      <c r="C30" s="74"/>
      <c r="D30" s="74"/>
      <c r="E30" s="74"/>
      <c r="F30" s="74"/>
      <c r="G30" s="199">
        <f>Toelichting!J73</f>
        <v>3475</v>
      </c>
      <c r="H30" s="200"/>
      <c r="I30" s="55"/>
      <c r="J30" s="55"/>
      <c r="K30" s="206"/>
      <c r="L30" s="206"/>
      <c r="M30" s="180"/>
      <c r="N30" s="181"/>
      <c r="O30" s="174">
        <v>3475</v>
      </c>
      <c r="P30" s="175"/>
      <c r="Q30" s="186">
        <f>Toelichting!M73</f>
        <v>4150</v>
      </c>
      <c r="R30" s="187"/>
    </row>
    <row r="31" spans="1:19">
      <c r="A31" s="1">
        <v>25</v>
      </c>
      <c r="B31" s="98" t="s">
        <v>33</v>
      </c>
      <c r="C31" s="74"/>
      <c r="D31" s="74"/>
      <c r="E31" s="74"/>
      <c r="F31" s="74"/>
      <c r="G31" s="199">
        <f>Toelichting!J82</f>
        <v>2645.12</v>
      </c>
      <c r="H31" s="200"/>
      <c r="I31" s="55"/>
      <c r="J31" s="55"/>
      <c r="K31" s="206"/>
      <c r="L31" s="206"/>
      <c r="M31" s="180"/>
      <c r="N31" s="181"/>
      <c r="O31" s="174">
        <v>2450</v>
      </c>
      <c r="P31" s="175"/>
      <c r="Q31" s="186">
        <f>Toelichting!M82</f>
        <v>2700</v>
      </c>
      <c r="R31" s="187"/>
    </row>
    <row r="32" spans="1:19">
      <c r="A32" s="1">
        <v>26</v>
      </c>
      <c r="B32" s="98" t="s">
        <v>34</v>
      </c>
      <c r="C32" s="74"/>
      <c r="D32" s="74"/>
      <c r="E32" s="74"/>
      <c r="F32" s="74"/>
      <c r="G32" s="199">
        <v>130</v>
      </c>
      <c r="H32" s="200"/>
      <c r="I32" s="55"/>
      <c r="J32" s="55"/>
      <c r="K32" s="206"/>
      <c r="L32" s="206"/>
      <c r="M32" s="180"/>
      <c r="N32" s="181"/>
      <c r="O32" s="174">
        <v>100</v>
      </c>
      <c r="P32" s="175"/>
      <c r="Q32" s="186">
        <v>100</v>
      </c>
      <c r="R32" s="187"/>
    </row>
    <row r="33" spans="1:18">
      <c r="A33" s="1">
        <v>27</v>
      </c>
      <c r="B33" s="98" t="s">
        <v>35</v>
      </c>
      <c r="C33" s="74"/>
      <c r="D33" s="74"/>
      <c r="E33" s="74"/>
      <c r="F33" s="74"/>
      <c r="G33" s="199">
        <v>0</v>
      </c>
      <c r="H33" s="200"/>
      <c r="I33" s="55"/>
      <c r="J33" s="55"/>
      <c r="K33" s="206"/>
      <c r="L33" s="206"/>
      <c r="M33" s="180"/>
      <c r="N33" s="181"/>
      <c r="O33" s="174">
        <v>0</v>
      </c>
      <c r="P33" s="175"/>
      <c r="Q33" s="186">
        <v>0</v>
      </c>
      <c r="R33" s="187"/>
    </row>
    <row r="34" spans="1:18">
      <c r="A34" s="1">
        <v>28</v>
      </c>
      <c r="B34" s="98" t="s">
        <v>36</v>
      </c>
      <c r="C34" s="74"/>
      <c r="D34" s="74"/>
      <c r="E34" s="74"/>
      <c r="F34" s="74"/>
      <c r="G34" s="199">
        <v>0</v>
      </c>
      <c r="H34" s="200"/>
      <c r="I34" s="55"/>
      <c r="J34" s="55"/>
      <c r="K34" s="206"/>
      <c r="L34" s="206"/>
      <c r="M34" s="180"/>
      <c r="N34" s="181"/>
      <c r="O34" s="174">
        <v>0</v>
      </c>
      <c r="P34" s="175"/>
      <c r="Q34" s="186">
        <v>0</v>
      </c>
      <c r="R34" s="187"/>
    </row>
    <row r="35" spans="1:18">
      <c r="A35" s="1">
        <v>29</v>
      </c>
      <c r="B35" s="98" t="s">
        <v>37</v>
      </c>
      <c r="C35" s="74"/>
      <c r="D35" s="74"/>
      <c r="E35" s="74"/>
      <c r="F35" s="74"/>
      <c r="G35" s="199">
        <v>120.59</v>
      </c>
      <c r="H35" s="200"/>
      <c r="I35" s="55"/>
      <c r="J35" s="55"/>
      <c r="K35" s="206"/>
      <c r="L35" s="206"/>
      <c r="M35" s="180"/>
      <c r="N35" s="181"/>
      <c r="O35" s="174">
        <v>120</v>
      </c>
      <c r="P35" s="175"/>
      <c r="Q35" s="186">
        <v>120</v>
      </c>
      <c r="R35" s="187"/>
    </row>
    <row r="36" spans="1:18">
      <c r="A36" s="1">
        <v>30</v>
      </c>
      <c r="B36" s="98" t="s">
        <v>38</v>
      </c>
      <c r="C36" s="74"/>
      <c r="D36" s="74"/>
      <c r="E36" s="74"/>
      <c r="F36" s="74"/>
      <c r="G36" s="199">
        <v>25.86</v>
      </c>
      <c r="H36" s="200"/>
      <c r="I36" s="55"/>
      <c r="J36" s="55"/>
      <c r="K36" s="206"/>
      <c r="L36" s="206"/>
      <c r="M36" s="180"/>
      <c r="N36" s="181"/>
      <c r="O36" s="174">
        <v>30</v>
      </c>
      <c r="P36" s="175"/>
      <c r="Q36" s="186">
        <v>30</v>
      </c>
      <c r="R36" s="187"/>
    </row>
    <row r="37" spans="1:18">
      <c r="A37" s="1">
        <v>31</v>
      </c>
      <c r="B37" s="98" t="s">
        <v>39</v>
      </c>
      <c r="C37" s="74"/>
      <c r="D37" s="74"/>
      <c r="E37" s="74"/>
      <c r="F37" s="74"/>
      <c r="G37" s="199">
        <f>Toelichting!J101</f>
        <v>377.87</v>
      </c>
      <c r="H37" s="200"/>
      <c r="I37" s="55"/>
      <c r="J37" s="55"/>
      <c r="K37" s="206"/>
      <c r="L37" s="206"/>
      <c r="M37" s="180"/>
      <c r="N37" s="181"/>
      <c r="O37" s="174">
        <v>0</v>
      </c>
      <c r="P37" s="175"/>
      <c r="Q37" s="186">
        <v>0</v>
      </c>
      <c r="R37" s="187"/>
    </row>
    <row r="38" spans="1:18">
      <c r="A38" s="1">
        <v>32</v>
      </c>
      <c r="B38" s="98" t="s">
        <v>40</v>
      </c>
      <c r="C38" s="74"/>
      <c r="D38" s="74"/>
      <c r="E38" s="74"/>
      <c r="F38" s="74"/>
      <c r="G38" s="199"/>
      <c r="H38" s="200">
        <v>0</v>
      </c>
      <c r="I38" s="55"/>
      <c r="J38" s="55"/>
      <c r="K38" s="206"/>
      <c r="L38" s="206"/>
      <c r="M38" s="180"/>
      <c r="N38" s="181"/>
      <c r="O38" s="174"/>
      <c r="P38" s="175">
        <v>0</v>
      </c>
      <c r="Q38" s="186"/>
      <c r="R38" s="187">
        <v>0</v>
      </c>
    </row>
    <row r="39" spans="1:18">
      <c r="A39" s="1">
        <v>33</v>
      </c>
      <c r="B39" s="98" t="s">
        <v>41</v>
      </c>
      <c r="C39" s="74"/>
      <c r="D39" s="74"/>
      <c r="E39" s="74"/>
      <c r="F39" s="74"/>
      <c r="G39" s="199">
        <f>Toelichting!J110</f>
        <v>24.99</v>
      </c>
      <c r="H39" s="200"/>
      <c r="I39" s="55"/>
      <c r="J39" s="55"/>
      <c r="K39" s="206"/>
      <c r="L39" s="206"/>
      <c r="M39" s="180"/>
      <c r="N39" s="181"/>
      <c r="O39" s="174">
        <v>75</v>
      </c>
      <c r="P39" s="175"/>
      <c r="Q39" s="186">
        <f>Toelichting!M110</f>
        <v>80</v>
      </c>
      <c r="R39" s="187"/>
    </row>
    <row r="40" spans="1:18">
      <c r="A40" s="1">
        <v>34</v>
      </c>
      <c r="B40" s="98" t="s">
        <v>42</v>
      </c>
      <c r="C40" s="74"/>
      <c r="D40" s="74"/>
      <c r="E40" s="74"/>
      <c r="F40" s="74"/>
      <c r="G40" s="199">
        <f>Toelichting!J118</f>
        <v>93.960000000000008</v>
      </c>
      <c r="H40" s="200"/>
      <c r="I40" s="55"/>
      <c r="J40" s="55"/>
      <c r="K40" s="206"/>
      <c r="L40" s="206"/>
      <c r="M40" s="180"/>
      <c r="N40" s="181"/>
      <c r="O40" s="174">
        <v>120</v>
      </c>
      <c r="P40" s="175"/>
      <c r="Q40" s="186">
        <f>Toelichting!M118</f>
        <v>120</v>
      </c>
      <c r="R40" s="187"/>
    </row>
    <row r="41" spans="1:18">
      <c r="A41" s="1">
        <v>35</v>
      </c>
      <c r="B41" s="98" t="s">
        <v>43</v>
      </c>
      <c r="C41" s="74"/>
      <c r="D41" s="74"/>
      <c r="E41" s="74"/>
      <c r="F41" s="74"/>
      <c r="G41" s="199"/>
      <c r="H41" s="200">
        <v>150</v>
      </c>
      <c r="I41" s="55"/>
      <c r="J41" s="55"/>
      <c r="K41" s="206"/>
      <c r="L41" s="206"/>
      <c r="M41" s="180"/>
      <c r="N41" s="181"/>
      <c r="O41" s="174"/>
      <c r="P41" s="175">
        <v>150</v>
      </c>
      <c r="Q41" s="186"/>
      <c r="R41" s="187">
        <f>Toelichting!M121</f>
        <v>150</v>
      </c>
    </row>
    <row r="42" spans="1:18">
      <c r="A42" s="1">
        <v>36</v>
      </c>
      <c r="B42" s="98" t="s">
        <v>44</v>
      </c>
      <c r="C42" s="74"/>
      <c r="D42" s="74"/>
      <c r="E42" s="74"/>
      <c r="F42" s="74"/>
      <c r="G42" s="199">
        <f>Toelichting!J127</f>
        <v>73.239999999999995</v>
      </c>
      <c r="H42" s="200"/>
      <c r="I42" s="55"/>
      <c r="J42" s="55"/>
      <c r="K42" s="206"/>
      <c r="L42" s="206"/>
      <c r="M42" s="180"/>
      <c r="N42" s="181"/>
      <c r="O42" s="174">
        <v>100</v>
      </c>
      <c r="P42" s="175"/>
      <c r="Q42" s="186">
        <f>Toelichting!M127</f>
        <v>100</v>
      </c>
      <c r="R42" s="187"/>
    </row>
    <row r="43" spans="1:18">
      <c r="A43" s="1"/>
      <c r="B43" s="98"/>
      <c r="C43" s="74"/>
      <c r="D43" s="74"/>
      <c r="E43" s="74"/>
      <c r="F43" s="74"/>
      <c r="G43" s="199"/>
      <c r="H43" s="200"/>
      <c r="I43" s="55"/>
      <c r="J43" s="55"/>
      <c r="K43" s="206"/>
      <c r="L43" s="206"/>
      <c r="M43" s="180"/>
      <c r="N43" s="181"/>
      <c r="O43" s="174"/>
      <c r="P43" s="175"/>
      <c r="Q43" s="186"/>
      <c r="R43" s="187"/>
    </row>
    <row r="44" spans="1:18">
      <c r="A44" s="1"/>
      <c r="B44" s="99" t="s">
        <v>45</v>
      </c>
      <c r="C44" s="74"/>
      <c r="D44" s="74"/>
      <c r="E44" s="74"/>
      <c r="F44" s="74"/>
      <c r="G44" s="199"/>
      <c r="H44" s="200"/>
      <c r="I44" s="55"/>
      <c r="J44" s="55"/>
      <c r="K44" s="206"/>
      <c r="L44" s="206"/>
      <c r="M44" s="180"/>
      <c r="N44" s="181"/>
      <c r="O44" s="174"/>
      <c r="P44" s="175"/>
      <c r="Q44" s="186"/>
      <c r="R44" s="187"/>
    </row>
    <row r="45" spans="1:18">
      <c r="A45" s="1">
        <v>37</v>
      </c>
      <c r="B45" s="98" t="s">
        <v>46</v>
      </c>
      <c r="C45" s="74"/>
      <c r="D45" s="74"/>
      <c r="E45" s="74"/>
      <c r="F45" s="74"/>
      <c r="G45" s="199"/>
      <c r="H45" s="200">
        <f>Toelichting!J137</f>
        <v>950</v>
      </c>
      <c r="I45" s="55"/>
      <c r="J45" s="55"/>
      <c r="K45" s="206"/>
      <c r="L45" s="206"/>
      <c r="M45" s="180"/>
      <c r="N45" s="181"/>
      <c r="O45" s="174"/>
      <c r="P45" s="175">
        <v>440</v>
      </c>
      <c r="Q45" s="186"/>
      <c r="R45" s="187">
        <f>Toelichting!M134</f>
        <v>700</v>
      </c>
    </row>
    <row r="46" spans="1:18">
      <c r="A46" s="1">
        <v>38</v>
      </c>
      <c r="B46" s="98" t="s">
        <v>47</v>
      </c>
      <c r="C46" s="74"/>
      <c r="D46" s="74"/>
      <c r="E46" s="74"/>
      <c r="F46" s="74"/>
      <c r="G46" s="199">
        <f>Toelichting!J146</f>
        <v>273.57000000000005</v>
      </c>
      <c r="H46" s="200"/>
      <c r="I46" s="55"/>
      <c r="J46" s="55"/>
      <c r="K46" s="206"/>
      <c r="L46" s="206"/>
      <c r="M46" s="180"/>
      <c r="N46" s="181"/>
      <c r="O46" s="174">
        <v>100</v>
      </c>
      <c r="P46" s="175"/>
      <c r="Q46" s="186">
        <f>Toelichting!M146</f>
        <v>150</v>
      </c>
      <c r="R46" s="187"/>
    </row>
    <row r="47" spans="1:18">
      <c r="A47" s="1">
        <v>39</v>
      </c>
      <c r="B47" s="98" t="s">
        <v>48</v>
      </c>
      <c r="C47" s="74"/>
      <c r="D47" s="74"/>
      <c r="E47" s="74"/>
      <c r="F47" s="74"/>
      <c r="G47" s="203">
        <f>(H45)-(G46)</f>
        <v>676.43</v>
      </c>
      <c r="H47" s="200"/>
      <c r="I47" s="55"/>
      <c r="J47" s="55"/>
      <c r="K47" s="206"/>
      <c r="L47" s="206"/>
      <c r="M47" s="180"/>
      <c r="N47" s="181"/>
      <c r="O47" s="209">
        <v>340</v>
      </c>
      <c r="P47" s="192"/>
      <c r="Q47" s="190">
        <f>(R45)-(Q46)</f>
        <v>550</v>
      </c>
      <c r="R47" s="187">
        <f>(Q47)-(1500-(N8))</f>
        <v>435.21000000000004</v>
      </c>
    </row>
    <row r="48" spans="1:18">
      <c r="A48" s="1"/>
      <c r="B48" s="98"/>
      <c r="C48" s="74"/>
      <c r="D48" s="74"/>
      <c r="E48" s="74"/>
      <c r="F48" s="74"/>
      <c r="G48" s="199"/>
      <c r="H48" s="200"/>
      <c r="I48" s="55"/>
      <c r="J48" s="55"/>
      <c r="K48" s="206"/>
      <c r="L48" s="206"/>
      <c r="M48" s="180"/>
      <c r="N48" s="181"/>
      <c r="O48" s="174"/>
      <c r="P48" s="175"/>
      <c r="Q48" s="186"/>
      <c r="R48" s="187"/>
    </row>
    <row r="49" spans="1:18">
      <c r="A49" s="1"/>
      <c r="B49" s="99" t="s">
        <v>49</v>
      </c>
      <c r="C49" s="74"/>
      <c r="D49" s="74"/>
      <c r="E49" s="74"/>
      <c r="F49" s="74"/>
      <c r="G49" s="199"/>
      <c r="H49" s="200"/>
      <c r="I49" s="55"/>
      <c r="J49" s="55"/>
      <c r="K49" s="206"/>
      <c r="L49" s="206"/>
      <c r="M49" s="180"/>
      <c r="N49" s="181"/>
      <c r="O49" s="174"/>
      <c r="P49" s="175"/>
      <c r="Q49" s="186"/>
      <c r="R49" s="187"/>
    </row>
    <row r="50" spans="1:18">
      <c r="A50" s="1">
        <v>40</v>
      </c>
      <c r="B50" s="98" t="s">
        <v>50</v>
      </c>
      <c r="C50" s="74"/>
      <c r="D50" s="74"/>
      <c r="E50" s="74"/>
      <c r="F50" s="74"/>
      <c r="G50" s="199"/>
      <c r="H50" s="200">
        <v>0</v>
      </c>
      <c r="I50" s="55"/>
      <c r="J50" s="55"/>
      <c r="K50" s="206"/>
      <c r="L50" s="206"/>
      <c r="M50" s="180"/>
      <c r="N50" s="181"/>
      <c r="O50" s="174"/>
      <c r="P50" s="175">
        <v>0</v>
      </c>
      <c r="Q50" s="186"/>
      <c r="R50" s="187">
        <v>0</v>
      </c>
    </row>
    <row r="51" spans="1:18">
      <c r="A51" s="1">
        <v>41</v>
      </c>
      <c r="B51" s="98" t="s">
        <v>51</v>
      </c>
      <c r="C51" s="74"/>
      <c r="D51" s="74"/>
      <c r="E51" s="74"/>
      <c r="F51" s="74"/>
      <c r="G51" s="199"/>
      <c r="H51" s="204"/>
      <c r="I51" s="55"/>
      <c r="J51" s="55"/>
      <c r="K51" s="206"/>
      <c r="L51" s="206"/>
      <c r="M51" s="180"/>
      <c r="N51" s="181"/>
      <c r="O51" s="174"/>
      <c r="P51" s="175"/>
      <c r="Q51" s="186"/>
      <c r="R51" s="187"/>
    </row>
    <row r="52" spans="1:18">
      <c r="A52" s="1">
        <v>42</v>
      </c>
      <c r="B52" s="98" t="s">
        <v>52</v>
      </c>
      <c r="C52" s="74"/>
      <c r="D52" s="74"/>
      <c r="E52" s="74"/>
      <c r="F52" s="74"/>
      <c r="G52" s="199">
        <v>250</v>
      </c>
      <c r="H52" s="200"/>
      <c r="I52" s="55"/>
      <c r="J52" s="55"/>
      <c r="K52" s="206"/>
      <c r="L52" s="206"/>
      <c r="M52" s="180"/>
      <c r="N52" s="181"/>
      <c r="O52" s="174">
        <v>250</v>
      </c>
      <c r="P52" s="175"/>
      <c r="Q52" s="186">
        <v>250</v>
      </c>
      <c r="R52" s="187"/>
    </row>
    <row r="53" spans="1:18">
      <c r="A53" s="1"/>
      <c r="B53" s="98"/>
      <c r="C53" s="74"/>
      <c r="D53" s="74"/>
      <c r="E53" s="74"/>
      <c r="F53" s="74"/>
      <c r="G53" s="199"/>
      <c r="H53" s="200"/>
      <c r="I53" s="55"/>
      <c r="J53" s="55"/>
      <c r="K53" s="206"/>
      <c r="L53" s="206"/>
      <c r="M53" s="180"/>
      <c r="N53" s="181"/>
      <c r="O53" s="174"/>
      <c r="P53" s="175"/>
      <c r="Q53" s="186"/>
      <c r="R53" s="187"/>
    </row>
    <row r="54" spans="1:18">
      <c r="A54" s="1"/>
      <c r="B54" s="99" t="s">
        <v>18</v>
      </c>
      <c r="C54" s="74"/>
      <c r="D54" s="74"/>
      <c r="E54" s="74"/>
      <c r="F54" s="74"/>
      <c r="G54" s="199"/>
      <c r="H54" s="200"/>
      <c r="I54" s="55"/>
      <c r="J54" s="55"/>
      <c r="K54" s="206"/>
      <c r="L54" s="206"/>
      <c r="M54" s="180"/>
      <c r="N54" s="181"/>
      <c r="O54" s="174"/>
      <c r="P54" s="175"/>
      <c r="Q54" s="186"/>
      <c r="R54" s="187"/>
    </row>
    <row r="55" spans="1:18">
      <c r="A55" s="1">
        <v>43</v>
      </c>
      <c r="B55" s="98" t="s">
        <v>53</v>
      </c>
      <c r="C55" s="74"/>
      <c r="D55" s="74"/>
      <c r="E55" s="74"/>
      <c r="F55" s="74"/>
      <c r="G55" s="199">
        <f>Toelichting!J161</f>
        <v>50</v>
      </c>
      <c r="H55" s="200"/>
      <c r="I55" s="55"/>
      <c r="J55" s="55"/>
      <c r="K55" s="206"/>
      <c r="L55" s="206"/>
      <c r="M55" s="180"/>
      <c r="N55" s="181"/>
      <c r="O55" s="191">
        <v>50</v>
      </c>
      <c r="P55" s="192"/>
      <c r="Q55" s="186">
        <v>50</v>
      </c>
      <c r="R55" s="187"/>
    </row>
    <row r="56" spans="1:18">
      <c r="A56" s="1">
        <v>44</v>
      </c>
      <c r="B56" s="98" t="s">
        <v>54</v>
      </c>
      <c r="C56" s="74"/>
      <c r="D56" s="74"/>
      <c r="E56" s="74"/>
      <c r="F56" s="74"/>
      <c r="G56" s="199">
        <f>Toelichting!J168</f>
        <v>674.39</v>
      </c>
      <c r="H56" s="200"/>
      <c r="I56" s="55"/>
      <c r="J56" s="55"/>
      <c r="K56" s="206"/>
      <c r="L56" s="206"/>
      <c r="M56" s="180"/>
      <c r="N56" s="181"/>
      <c r="O56" s="174">
        <v>600</v>
      </c>
      <c r="P56" s="175"/>
      <c r="Q56" s="186">
        <f>Toelichting!M168</f>
        <v>500</v>
      </c>
      <c r="R56" s="187"/>
    </row>
    <row r="57" spans="1:18">
      <c r="A57" s="1">
        <v>45</v>
      </c>
      <c r="B57" s="98" t="s">
        <v>55</v>
      </c>
      <c r="C57" s="74"/>
      <c r="D57" s="74"/>
      <c r="E57" s="74"/>
      <c r="F57" s="74"/>
      <c r="G57" s="199">
        <f>Toelichting!J177</f>
        <v>287.39999999999998</v>
      </c>
      <c r="H57" s="200"/>
      <c r="I57" s="55"/>
      <c r="J57" s="55"/>
      <c r="K57" s="206"/>
      <c r="L57" s="206"/>
      <c r="M57" s="180"/>
      <c r="N57" s="181"/>
      <c r="O57" s="174">
        <v>440</v>
      </c>
      <c r="P57" s="175"/>
      <c r="Q57" s="186">
        <f>Toelichting!M177</f>
        <v>440</v>
      </c>
      <c r="R57" s="187"/>
    </row>
    <row r="58" spans="1:18">
      <c r="A58" s="1">
        <v>46</v>
      </c>
      <c r="B58" s="98" t="s">
        <v>56</v>
      </c>
      <c r="C58" s="74"/>
      <c r="D58" s="74"/>
      <c r="E58" s="74"/>
      <c r="F58" s="74"/>
      <c r="G58" s="199"/>
      <c r="H58" s="200">
        <f>Toelichting!J183</f>
        <v>270</v>
      </c>
      <c r="I58" s="55"/>
      <c r="J58" s="55"/>
      <c r="K58" s="206"/>
      <c r="L58" s="206"/>
      <c r="M58" s="180"/>
      <c r="N58" s="181"/>
      <c r="O58" s="174"/>
      <c r="P58" s="175">
        <v>270</v>
      </c>
      <c r="Q58" s="186"/>
      <c r="R58" s="187">
        <f>Toelichting!M183</f>
        <v>270</v>
      </c>
    </row>
    <row r="59" spans="1:18" ht="15.75" thickBot="1">
      <c r="A59" s="1"/>
      <c r="B59" s="98"/>
      <c r="C59" s="74"/>
      <c r="D59" s="74"/>
      <c r="E59" s="74"/>
      <c r="F59" s="74"/>
      <c r="G59" s="199"/>
      <c r="H59" s="200"/>
      <c r="I59" s="55"/>
      <c r="J59" s="55"/>
      <c r="K59" s="206"/>
      <c r="L59" s="206"/>
      <c r="M59" s="180"/>
      <c r="N59" s="181"/>
      <c r="O59" s="174"/>
      <c r="P59" s="175"/>
      <c r="Q59" s="186"/>
      <c r="R59" s="187"/>
    </row>
    <row r="60" spans="1:18" s="4" customFormat="1" ht="15.75" thickBot="1">
      <c r="A60" s="1">
        <v>47</v>
      </c>
      <c r="B60" s="233" t="s">
        <v>57</v>
      </c>
      <c r="C60" s="234"/>
      <c r="D60" s="234"/>
      <c r="E60" s="234"/>
      <c r="F60" s="234"/>
      <c r="G60" s="235">
        <f>SUM(H4:H59)-SUM(G4:G59)</f>
        <v>-1128.2599999999966</v>
      </c>
      <c r="H60" s="236"/>
      <c r="I60" s="234"/>
      <c r="J60" s="234"/>
      <c r="K60" s="234"/>
      <c r="L60" s="234"/>
      <c r="M60" s="237"/>
      <c r="N60" s="236"/>
      <c r="O60" s="238">
        <f>SUM(P4:P59)-SUM(O4:O59)</f>
        <v>-1070</v>
      </c>
      <c r="P60" s="239"/>
      <c r="Q60" s="235">
        <f>SUM(R4:R59)-SUM(Q4:Q59)</f>
        <v>-561.79000000000087</v>
      </c>
      <c r="R60" s="236"/>
    </row>
    <row r="61" spans="1:18" ht="15.75" thickBot="1">
      <c r="A61" s="1"/>
      <c r="B61" s="240" t="s">
        <v>58</v>
      </c>
      <c r="C61" s="241"/>
      <c r="D61" s="241"/>
      <c r="E61" s="241"/>
      <c r="F61" s="241"/>
      <c r="G61" s="242">
        <f ca="1">SUM(G4:G63)</f>
        <v>8654.9000000000015</v>
      </c>
      <c r="H61" s="243">
        <f ca="1">SUM(H4:H63)</f>
        <v>8654.9000000000015</v>
      </c>
      <c r="I61" s="244"/>
      <c r="J61" s="244"/>
      <c r="K61" s="207">
        <f t="shared" ref="K61:P61" ca="1" si="0">SUM(K4:K63)</f>
        <v>11910.47</v>
      </c>
      <c r="L61" s="208">
        <f t="shared" ca="1" si="0"/>
        <v>11910.470000000001</v>
      </c>
      <c r="M61" s="245">
        <f t="shared" ca="1" si="0"/>
        <v>11538.57</v>
      </c>
      <c r="N61" s="246">
        <f t="shared" ca="1" si="0"/>
        <v>11538.570000000002</v>
      </c>
      <c r="O61" s="247">
        <f t="shared" ca="1" si="0"/>
        <v>7760</v>
      </c>
      <c r="P61" s="248">
        <f t="shared" ca="1" si="0"/>
        <v>7760</v>
      </c>
      <c r="Q61" s="249">
        <f>SUM(Q4:Q60)</f>
        <v>9368.2099999999991</v>
      </c>
      <c r="R61" s="250">
        <f>SUM(R4:R60)</f>
        <v>9368.2099999999991</v>
      </c>
    </row>
    <row r="62" spans="1:18" s="4" customFormat="1">
      <c r="B62" s="257" t="s">
        <v>226</v>
      </c>
      <c r="C62" s="258"/>
      <c r="D62" s="258"/>
      <c r="E62" s="258"/>
      <c r="F62" s="258"/>
      <c r="G62" s="259"/>
      <c r="H62" s="258"/>
      <c r="I62" s="258"/>
      <c r="J62" s="258"/>
      <c r="K62" s="258"/>
      <c r="L62" s="258"/>
      <c r="M62" s="258"/>
      <c r="N62" s="258"/>
      <c r="O62" s="260"/>
      <c r="P62" s="261"/>
      <c r="Q62" s="263">
        <f>(Q60)+768</f>
        <v>206.20999999999913</v>
      </c>
      <c r="R62" s="262"/>
    </row>
    <row r="63" spans="1:18" ht="15.75" thickBot="1">
      <c r="A63" s="1"/>
      <c r="B63" s="251" t="s">
        <v>227</v>
      </c>
      <c r="C63" s="252"/>
      <c r="D63" s="252"/>
      <c r="E63" s="252"/>
      <c r="F63" s="252"/>
      <c r="G63" s="253"/>
      <c r="H63" s="254"/>
      <c r="I63" s="254"/>
      <c r="J63" s="254"/>
      <c r="K63" s="254"/>
      <c r="L63" s="254"/>
      <c r="M63" s="254"/>
      <c r="N63" s="254"/>
      <c r="O63" s="255"/>
      <c r="P63" s="255"/>
      <c r="Q63" s="264">
        <f>(Q60)+(N7)+(Q52)+768-1431</f>
        <v>-799.0100000000009</v>
      </c>
      <c r="R63" s="256"/>
    </row>
    <row r="64" spans="1:18">
      <c r="A64" s="1"/>
      <c r="B64" s="1"/>
      <c r="C64" s="92"/>
      <c r="D64" s="74"/>
      <c r="E64" s="74"/>
      <c r="F64" s="74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</row>
    <row r="65" spans="2:3">
      <c r="B65" s="1"/>
      <c r="C65" s="93"/>
    </row>
    <row r="66" spans="2:3">
      <c r="B66" s="1"/>
      <c r="C66" s="93"/>
    </row>
    <row r="67" spans="2:3">
      <c r="B67" s="2"/>
      <c r="C67" s="95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83"/>
  <sheetViews>
    <sheetView topLeftCell="A11" zoomScale="130" zoomScaleNormal="130" workbookViewId="0">
      <selection activeCell="O144" sqref="O144"/>
    </sheetView>
  </sheetViews>
  <sheetFormatPr defaultRowHeight="11.25"/>
  <cols>
    <col min="1" max="1" width="1.5703125" style="6" customWidth="1"/>
    <col min="2" max="2" width="4.28515625" style="7" hidden="1" customWidth="1"/>
    <col min="3" max="3" width="19.7109375" style="7" hidden="1" customWidth="1"/>
    <col min="4" max="4" width="8.28515625" style="78" hidden="1" customWidth="1"/>
    <col min="5" max="5" width="1.42578125" style="7" hidden="1" customWidth="1"/>
    <col min="6" max="6" width="0" style="7" hidden="1" customWidth="1"/>
    <col min="7" max="7" width="24.85546875" style="7" hidden="1" customWidth="1"/>
    <col min="8" max="8" width="7.7109375" style="7" hidden="1" customWidth="1"/>
    <col min="9" max="9" width="40.140625" style="39" customWidth="1"/>
    <col min="10" max="10" width="10" style="39" customWidth="1"/>
    <col min="11" max="11" width="20" style="39" customWidth="1"/>
    <col min="12" max="12" width="22.42578125" style="39" customWidth="1"/>
    <col min="13" max="13" width="11.42578125" style="39" customWidth="1"/>
    <col min="14" max="256" width="9.140625" style="5"/>
    <col min="257" max="257" width="1.5703125" style="5" customWidth="1"/>
    <col min="258" max="258" width="4.28515625" style="5" customWidth="1"/>
    <col min="259" max="259" width="43.42578125" style="5" customWidth="1"/>
    <col min="260" max="260" width="8.28515625" style="5" customWidth="1"/>
    <col min="261" max="261" width="1.42578125" style="5" customWidth="1"/>
    <col min="262" max="262" width="9.140625" style="5"/>
    <col min="263" max="263" width="45.140625" style="5" customWidth="1"/>
    <col min="264" max="264" width="10.7109375" style="5" customWidth="1"/>
    <col min="265" max="512" width="9.140625" style="5"/>
    <col min="513" max="513" width="1.5703125" style="5" customWidth="1"/>
    <col min="514" max="514" width="4.28515625" style="5" customWidth="1"/>
    <col min="515" max="515" width="43.42578125" style="5" customWidth="1"/>
    <col min="516" max="516" width="8.28515625" style="5" customWidth="1"/>
    <col min="517" max="517" width="1.42578125" style="5" customWidth="1"/>
    <col min="518" max="518" width="9.140625" style="5"/>
    <col min="519" max="519" width="45.140625" style="5" customWidth="1"/>
    <col min="520" max="520" width="10.7109375" style="5" customWidth="1"/>
    <col min="521" max="768" width="9.140625" style="5"/>
    <col min="769" max="769" width="1.5703125" style="5" customWidth="1"/>
    <col min="770" max="770" width="4.28515625" style="5" customWidth="1"/>
    <col min="771" max="771" width="43.42578125" style="5" customWidth="1"/>
    <col min="772" max="772" width="8.28515625" style="5" customWidth="1"/>
    <col min="773" max="773" width="1.42578125" style="5" customWidth="1"/>
    <col min="774" max="774" width="9.140625" style="5"/>
    <col min="775" max="775" width="45.140625" style="5" customWidth="1"/>
    <col min="776" max="776" width="10.7109375" style="5" customWidth="1"/>
    <col min="777" max="1024" width="9.140625" style="5"/>
    <col min="1025" max="1025" width="1.5703125" style="5" customWidth="1"/>
    <col min="1026" max="1026" width="4.28515625" style="5" customWidth="1"/>
    <col min="1027" max="1027" width="43.42578125" style="5" customWidth="1"/>
    <col min="1028" max="1028" width="8.28515625" style="5" customWidth="1"/>
    <col min="1029" max="1029" width="1.42578125" style="5" customWidth="1"/>
    <col min="1030" max="1030" width="9.140625" style="5"/>
    <col min="1031" max="1031" width="45.140625" style="5" customWidth="1"/>
    <col min="1032" max="1032" width="10.7109375" style="5" customWidth="1"/>
    <col min="1033" max="1280" width="9.140625" style="5"/>
    <col min="1281" max="1281" width="1.5703125" style="5" customWidth="1"/>
    <col min="1282" max="1282" width="4.28515625" style="5" customWidth="1"/>
    <col min="1283" max="1283" width="43.42578125" style="5" customWidth="1"/>
    <col min="1284" max="1284" width="8.28515625" style="5" customWidth="1"/>
    <col min="1285" max="1285" width="1.42578125" style="5" customWidth="1"/>
    <col min="1286" max="1286" width="9.140625" style="5"/>
    <col min="1287" max="1287" width="45.140625" style="5" customWidth="1"/>
    <col min="1288" max="1288" width="10.7109375" style="5" customWidth="1"/>
    <col min="1289" max="1536" width="9.140625" style="5"/>
    <col min="1537" max="1537" width="1.5703125" style="5" customWidth="1"/>
    <col min="1538" max="1538" width="4.28515625" style="5" customWidth="1"/>
    <col min="1539" max="1539" width="43.42578125" style="5" customWidth="1"/>
    <col min="1540" max="1540" width="8.28515625" style="5" customWidth="1"/>
    <col min="1541" max="1541" width="1.42578125" style="5" customWidth="1"/>
    <col min="1542" max="1542" width="9.140625" style="5"/>
    <col min="1543" max="1543" width="45.140625" style="5" customWidth="1"/>
    <col min="1544" max="1544" width="10.7109375" style="5" customWidth="1"/>
    <col min="1545" max="1792" width="9.140625" style="5"/>
    <col min="1793" max="1793" width="1.5703125" style="5" customWidth="1"/>
    <col min="1794" max="1794" width="4.28515625" style="5" customWidth="1"/>
    <col min="1795" max="1795" width="43.42578125" style="5" customWidth="1"/>
    <col min="1796" max="1796" width="8.28515625" style="5" customWidth="1"/>
    <col min="1797" max="1797" width="1.42578125" style="5" customWidth="1"/>
    <col min="1798" max="1798" width="9.140625" style="5"/>
    <col min="1799" max="1799" width="45.140625" style="5" customWidth="1"/>
    <col min="1800" max="1800" width="10.7109375" style="5" customWidth="1"/>
    <col min="1801" max="2048" width="9.140625" style="5"/>
    <col min="2049" max="2049" width="1.5703125" style="5" customWidth="1"/>
    <col min="2050" max="2050" width="4.28515625" style="5" customWidth="1"/>
    <col min="2051" max="2051" width="43.42578125" style="5" customWidth="1"/>
    <col min="2052" max="2052" width="8.28515625" style="5" customWidth="1"/>
    <col min="2053" max="2053" width="1.42578125" style="5" customWidth="1"/>
    <col min="2054" max="2054" width="9.140625" style="5"/>
    <col min="2055" max="2055" width="45.140625" style="5" customWidth="1"/>
    <col min="2056" max="2056" width="10.7109375" style="5" customWidth="1"/>
    <col min="2057" max="2304" width="9.140625" style="5"/>
    <col min="2305" max="2305" width="1.5703125" style="5" customWidth="1"/>
    <col min="2306" max="2306" width="4.28515625" style="5" customWidth="1"/>
    <col min="2307" max="2307" width="43.42578125" style="5" customWidth="1"/>
    <col min="2308" max="2308" width="8.28515625" style="5" customWidth="1"/>
    <col min="2309" max="2309" width="1.42578125" style="5" customWidth="1"/>
    <col min="2310" max="2310" width="9.140625" style="5"/>
    <col min="2311" max="2311" width="45.140625" style="5" customWidth="1"/>
    <col min="2312" max="2312" width="10.7109375" style="5" customWidth="1"/>
    <col min="2313" max="2560" width="9.140625" style="5"/>
    <col min="2561" max="2561" width="1.5703125" style="5" customWidth="1"/>
    <col min="2562" max="2562" width="4.28515625" style="5" customWidth="1"/>
    <col min="2563" max="2563" width="43.42578125" style="5" customWidth="1"/>
    <col min="2564" max="2564" width="8.28515625" style="5" customWidth="1"/>
    <col min="2565" max="2565" width="1.42578125" style="5" customWidth="1"/>
    <col min="2566" max="2566" width="9.140625" style="5"/>
    <col min="2567" max="2567" width="45.140625" style="5" customWidth="1"/>
    <col min="2568" max="2568" width="10.7109375" style="5" customWidth="1"/>
    <col min="2569" max="2816" width="9.140625" style="5"/>
    <col min="2817" max="2817" width="1.5703125" style="5" customWidth="1"/>
    <col min="2818" max="2818" width="4.28515625" style="5" customWidth="1"/>
    <col min="2819" max="2819" width="43.42578125" style="5" customWidth="1"/>
    <col min="2820" max="2820" width="8.28515625" style="5" customWidth="1"/>
    <col min="2821" max="2821" width="1.42578125" style="5" customWidth="1"/>
    <col min="2822" max="2822" width="9.140625" style="5"/>
    <col min="2823" max="2823" width="45.140625" style="5" customWidth="1"/>
    <col min="2824" max="2824" width="10.7109375" style="5" customWidth="1"/>
    <col min="2825" max="3072" width="9.140625" style="5"/>
    <col min="3073" max="3073" width="1.5703125" style="5" customWidth="1"/>
    <col min="3074" max="3074" width="4.28515625" style="5" customWidth="1"/>
    <col min="3075" max="3075" width="43.42578125" style="5" customWidth="1"/>
    <col min="3076" max="3076" width="8.28515625" style="5" customWidth="1"/>
    <col min="3077" max="3077" width="1.42578125" style="5" customWidth="1"/>
    <col min="3078" max="3078" width="9.140625" style="5"/>
    <col min="3079" max="3079" width="45.140625" style="5" customWidth="1"/>
    <col min="3080" max="3080" width="10.7109375" style="5" customWidth="1"/>
    <col min="3081" max="3328" width="9.140625" style="5"/>
    <col min="3329" max="3329" width="1.5703125" style="5" customWidth="1"/>
    <col min="3330" max="3330" width="4.28515625" style="5" customWidth="1"/>
    <col min="3331" max="3331" width="43.42578125" style="5" customWidth="1"/>
    <col min="3332" max="3332" width="8.28515625" style="5" customWidth="1"/>
    <col min="3333" max="3333" width="1.42578125" style="5" customWidth="1"/>
    <col min="3334" max="3334" width="9.140625" style="5"/>
    <col min="3335" max="3335" width="45.140625" style="5" customWidth="1"/>
    <col min="3336" max="3336" width="10.7109375" style="5" customWidth="1"/>
    <col min="3337" max="3584" width="9.140625" style="5"/>
    <col min="3585" max="3585" width="1.5703125" style="5" customWidth="1"/>
    <col min="3586" max="3586" width="4.28515625" style="5" customWidth="1"/>
    <col min="3587" max="3587" width="43.42578125" style="5" customWidth="1"/>
    <col min="3588" max="3588" width="8.28515625" style="5" customWidth="1"/>
    <col min="3589" max="3589" width="1.42578125" style="5" customWidth="1"/>
    <col min="3590" max="3590" width="9.140625" style="5"/>
    <col min="3591" max="3591" width="45.140625" style="5" customWidth="1"/>
    <col min="3592" max="3592" width="10.7109375" style="5" customWidth="1"/>
    <col min="3593" max="3840" width="9.140625" style="5"/>
    <col min="3841" max="3841" width="1.5703125" style="5" customWidth="1"/>
    <col min="3842" max="3842" width="4.28515625" style="5" customWidth="1"/>
    <col min="3843" max="3843" width="43.42578125" style="5" customWidth="1"/>
    <col min="3844" max="3844" width="8.28515625" style="5" customWidth="1"/>
    <col min="3845" max="3845" width="1.42578125" style="5" customWidth="1"/>
    <col min="3846" max="3846" width="9.140625" style="5"/>
    <col min="3847" max="3847" width="45.140625" style="5" customWidth="1"/>
    <col min="3848" max="3848" width="10.7109375" style="5" customWidth="1"/>
    <col min="3849" max="4096" width="9.140625" style="5"/>
    <col min="4097" max="4097" width="1.5703125" style="5" customWidth="1"/>
    <col min="4098" max="4098" width="4.28515625" style="5" customWidth="1"/>
    <col min="4099" max="4099" width="43.42578125" style="5" customWidth="1"/>
    <col min="4100" max="4100" width="8.28515625" style="5" customWidth="1"/>
    <col min="4101" max="4101" width="1.42578125" style="5" customWidth="1"/>
    <col min="4102" max="4102" width="9.140625" style="5"/>
    <col min="4103" max="4103" width="45.140625" style="5" customWidth="1"/>
    <col min="4104" max="4104" width="10.7109375" style="5" customWidth="1"/>
    <col min="4105" max="4352" width="9.140625" style="5"/>
    <col min="4353" max="4353" width="1.5703125" style="5" customWidth="1"/>
    <col min="4354" max="4354" width="4.28515625" style="5" customWidth="1"/>
    <col min="4355" max="4355" width="43.42578125" style="5" customWidth="1"/>
    <col min="4356" max="4356" width="8.28515625" style="5" customWidth="1"/>
    <col min="4357" max="4357" width="1.42578125" style="5" customWidth="1"/>
    <col min="4358" max="4358" width="9.140625" style="5"/>
    <col min="4359" max="4359" width="45.140625" style="5" customWidth="1"/>
    <col min="4360" max="4360" width="10.7109375" style="5" customWidth="1"/>
    <col min="4361" max="4608" width="9.140625" style="5"/>
    <col min="4609" max="4609" width="1.5703125" style="5" customWidth="1"/>
    <col min="4610" max="4610" width="4.28515625" style="5" customWidth="1"/>
    <col min="4611" max="4611" width="43.42578125" style="5" customWidth="1"/>
    <col min="4612" max="4612" width="8.28515625" style="5" customWidth="1"/>
    <col min="4613" max="4613" width="1.42578125" style="5" customWidth="1"/>
    <col min="4614" max="4614" width="9.140625" style="5"/>
    <col min="4615" max="4615" width="45.140625" style="5" customWidth="1"/>
    <col min="4616" max="4616" width="10.7109375" style="5" customWidth="1"/>
    <col min="4617" max="4864" width="9.140625" style="5"/>
    <col min="4865" max="4865" width="1.5703125" style="5" customWidth="1"/>
    <col min="4866" max="4866" width="4.28515625" style="5" customWidth="1"/>
    <col min="4867" max="4867" width="43.42578125" style="5" customWidth="1"/>
    <col min="4868" max="4868" width="8.28515625" style="5" customWidth="1"/>
    <col min="4869" max="4869" width="1.42578125" style="5" customWidth="1"/>
    <col min="4870" max="4870" width="9.140625" style="5"/>
    <col min="4871" max="4871" width="45.140625" style="5" customWidth="1"/>
    <col min="4872" max="4872" width="10.7109375" style="5" customWidth="1"/>
    <col min="4873" max="5120" width="9.140625" style="5"/>
    <col min="5121" max="5121" width="1.5703125" style="5" customWidth="1"/>
    <col min="5122" max="5122" width="4.28515625" style="5" customWidth="1"/>
    <col min="5123" max="5123" width="43.42578125" style="5" customWidth="1"/>
    <col min="5124" max="5124" width="8.28515625" style="5" customWidth="1"/>
    <col min="5125" max="5125" width="1.42578125" style="5" customWidth="1"/>
    <col min="5126" max="5126" width="9.140625" style="5"/>
    <col min="5127" max="5127" width="45.140625" style="5" customWidth="1"/>
    <col min="5128" max="5128" width="10.7109375" style="5" customWidth="1"/>
    <col min="5129" max="5376" width="9.140625" style="5"/>
    <col min="5377" max="5377" width="1.5703125" style="5" customWidth="1"/>
    <col min="5378" max="5378" width="4.28515625" style="5" customWidth="1"/>
    <col min="5379" max="5379" width="43.42578125" style="5" customWidth="1"/>
    <col min="5380" max="5380" width="8.28515625" style="5" customWidth="1"/>
    <col min="5381" max="5381" width="1.42578125" style="5" customWidth="1"/>
    <col min="5382" max="5382" width="9.140625" style="5"/>
    <col min="5383" max="5383" width="45.140625" style="5" customWidth="1"/>
    <col min="5384" max="5384" width="10.7109375" style="5" customWidth="1"/>
    <col min="5385" max="5632" width="9.140625" style="5"/>
    <col min="5633" max="5633" width="1.5703125" style="5" customWidth="1"/>
    <col min="5634" max="5634" width="4.28515625" style="5" customWidth="1"/>
    <col min="5635" max="5635" width="43.42578125" style="5" customWidth="1"/>
    <col min="5636" max="5636" width="8.28515625" style="5" customWidth="1"/>
    <col min="5637" max="5637" width="1.42578125" style="5" customWidth="1"/>
    <col min="5638" max="5638" width="9.140625" style="5"/>
    <col min="5639" max="5639" width="45.140625" style="5" customWidth="1"/>
    <col min="5640" max="5640" width="10.7109375" style="5" customWidth="1"/>
    <col min="5641" max="5888" width="9.140625" style="5"/>
    <col min="5889" max="5889" width="1.5703125" style="5" customWidth="1"/>
    <col min="5890" max="5890" width="4.28515625" style="5" customWidth="1"/>
    <col min="5891" max="5891" width="43.42578125" style="5" customWidth="1"/>
    <col min="5892" max="5892" width="8.28515625" style="5" customWidth="1"/>
    <col min="5893" max="5893" width="1.42578125" style="5" customWidth="1"/>
    <col min="5894" max="5894" width="9.140625" style="5"/>
    <col min="5895" max="5895" width="45.140625" style="5" customWidth="1"/>
    <col min="5896" max="5896" width="10.7109375" style="5" customWidth="1"/>
    <col min="5897" max="6144" width="9.140625" style="5"/>
    <col min="6145" max="6145" width="1.5703125" style="5" customWidth="1"/>
    <col min="6146" max="6146" width="4.28515625" style="5" customWidth="1"/>
    <col min="6147" max="6147" width="43.42578125" style="5" customWidth="1"/>
    <col min="6148" max="6148" width="8.28515625" style="5" customWidth="1"/>
    <col min="6149" max="6149" width="1.42578125" style="5" customWidth="1"/>
    <col min="6150" max="6150" width="9.140625" style="5"/>
    <col min="6151" max="6151" width="45.140625" style="5" customWidth="1"/>
    <col min="6152" max="6152" width="10.7109375" style="5" customWidth="1"/>
    <col min="6153" max="6400" width="9.140625" style="5"/>
    <col min="6401" max="6401" width="1.5703125" style="5" customWidth="1"/>
    <col min="6402" max="6402" width="4.28515625" style="5" customWidth="1"/>
    <col min="6403" max="6403" width="43.42578125" style="5" customWidth="1"/>
    <col min="6404" max="6404" width="8.28515625" style="5" customWidth="1"/>
    <col min="6405" max="6405" width="1.42578125" style="5" customWidth="1"/>
    <col min="6406" max="6406" width="9.140625" style="5"/>
    <col min="6407" max="6407" width="45.140625" style="5" customWidth="1"/>
    <col min="6408" max="6408" width="10.7109375" style="5" customWidth="1"/>
    <col min="6409" max="6656" width="9.140625" style="5"/>
    <col min="6657" max="6657" width="1.5703125" style="5" customWidth="1"/>
    <col min="6658" max="6658" width="4.28515625" style="5" customWidth="1"/>
    <col min="6659" max="6659" width="43.42578125" style="5" customWidth="1"/>
    <col min="6660" max="6660" width="8.28515625" style="5" customWidth="1"/>
    <col min="6661" max="6661" width="1.42578125" style="5" customWidth="1"/>
    <col min="6662" max="6662" width="9.140625" style="5"/>
    <col min="6663" max="6663" width="45.140625" style="5" customWidth="1"/>
    <col min="6664" max="6664" width="10.7109375" style="5" customWidth="1"/>
    <col min="6665" max="6912" width="9.140625" style="5"/>
    <col min="6913" max="6913" width="1.5703125" style="5" customWidth="1"/>
    <col min="6914" max="6914" width="4.28515625" style="5" customWidth="1"/>
    <col min="6915" max="6915" width="43.42578125" style="5" customWidth="1"/>
    <col min="6916" max="6916" width="8.28515625" style="5" customWidth="1"/>
    <col min="6917" max="6917" width="1.42578125" style="5" customWidth="1"/>
    <col min="6918" max="6918" width="9.140625" style="5"/>
    <col min="6919" max="6919" width="45.140625" style="5" customWidth="1"/>
    <col min="6920" max="6920" width="10.7109375" style="5" customWidth="1"/>
    <col min="6921" max="7168" width="9.140625" style="5"/>
    <col min="7169" max="7169" width="1.5703125" style="5" customWidth="1"/>
    <col min="7170" max="7170" width="4.28515625" style="5" customWidth="1"/>
    <col min="7171" max="7171" width="43.42578125" style="5" customWidth="1"/>
    <col min="7172" max="7172" width="8.28515625" style="5" customWidth="1"/>
    <col min="7173" max="7173" width="1.42578125" style="5" customWidth="1"/>
    <col min="7174" max="7174" width="9.140625" style="5"/>
    <col min="7175" max="7175" width="45.140625" style="5" customWidth="1"/>
    <col min="7176" max="7176" width="10.7109375" style="5" customWidth="1"/>
    <col min="7177" max="7424" width="9.140625" style="5"/>
    <col min="7425" max="7425" width="1.5703125" style="5" customWidth="1"/>
    <col min="7426" max="7426" width="4.28515625" style="5" customWidth="1"/>
    <col min="7427" max="7427" width="43.42578125" style="5" customWidth="1"/>
    <col min="7428" max="7428" width="8.28515625" style="5" customWidth="1"/>
    <col min="7429" max="7429" width="1.42578125" style="5" customWidth="1"/>
    <col min="7430" max="7430" width="9.140625" style="5"/>
    <col min="7431" max="7431" width="45.140625" style="5" customWidth="1"/>
    <col min="7432" max="7432" width="10.7109375" style="5" customWidth="1"/>
    <col min="7433" max="7680" width="9.140625" style="5"/>
    <col min="7681" max="7681" width="1.5703125" style="5" customWidth="1"/>
    <col min="7682" max="7682" width="4.28515625" style="5" customWidth="1"/>
    <col min="7683" max="7683" width="43.42578125" style="5" customWidth="1"/>
    <col min="7684" max="7684" width="8.28515625" style="5" customWidth="1"/>
    <col min="7685" max="7685" width="1.42578125" style="5" customWidth="1"/>
    <col min="7686" max="7686" width="9.140625" style="5"/>
    <col min="7687" max="7687" width="45.140625" style="5" customWidth="1"/>
    <col min="7688" max="7688" width="10.7109375" style="5" customWidth="1"/>
    <col min="7689" max="7936" width="9.140625" style="5"/>
    <col min="7937" max="7937" width="1.5703125" style="5" customWidth="1"/>
    <col min="7938" max="7938" width="4.28515625" style="5" customWidth="1"/>
    <col min="7939" max="7939" width="43.42578125" style="5" customWidth="1"/>
    <col min="7940" max="7940" width="8.28515625" style="5" customWidth="1"/>
    <col min="7941" max="7941" width="1.42578125" style="5" customWidth="1"/>
    <col min="7942" max="7942" width="9.140625" style="5"/>
    <col min="7943" max="7943" width="45.140625" style="5" customWidth="1"/>
    <col min="7944" max="7944" width="10.7109375" style="5" customWidth="1"/>
    <col min="7945" max="8192" width="9.140625" style="5"/>
    <col min="8193" max="8193" width="1.5703125" style="5" customWidth="1"/>
    <col min="8194" max="8194" width="4.28515625" style="5" customWidth="1"/>
    <col min="8195" max="8195" width="43.42578125" style="5" customWidth="1"/>
    <col min="8196" max="8196" width="8.28515625" style="5" customWidth="1"/>
    <col min="8197" max="8197" width="1.42578125" style="5" customWidth="1"/>
    <col min="8198" max="8198" width="9.140625" style="5"/>
    <col min="8199" max="8199" width="45.140625" style="5" customWidth="1"/>
    <col min="8200" max="8200" width="10.7109375" style="5" customWidth="1"/>
    <col min="8201" max="8448" width="9.140625" style="5"/>
    <col min="8449" max="8449" width="1.5703125" style="5" customWidth="1"/>
    <col min="8450" max="8450" width="4.28515625" style="5" customWidth="1"/>
    <col min="8451" max="8451" width="43.42578125" style="5" customWidth="1"/>
    <col min="8452" max="8452" width="8.28515625" style="5" customWidth="1"/>
    <col min="8453" max="8453" width="1.42578125" style="5" customWidth="1"/>
    <col min="8454" max="8454" width="9.140625" style="5"/>
    <col min="8455" max="8455" width="45.140625" style="5" customWidth="1"/>
    <col min="8456" max="8456" width="10.7109375" style="5" customWidth="1"/>
    <col min="8457" max="8704" width="9.140625" style="5"/>
    <col min="8705" max="8705" width="1.5703125" style="5" customWidth="1"/>
    <col min="8706" max="8706" width="4.28515625" style="5" customWidth="1"/>
    <col min="8707" max="8707" width="43.42578125" style="5" customWidth="1"/>
    <col min="8708" max="8708" width="8.28515625" style="5" customWidth="1"/>
    <col min="8709" max="8709" width="1.42578125" style="5" customWidth="1"/>
    <col min="8710" max="8710" width="9.140625" style="5"/>
    <col min="8711" max="8711" width="45.140625" style="5" customWidth="1"/>
    <col min="8712" max="8712" width="10.7109375" style="5" customWidth="1"/>
    <col min="8713" max="8960" width="9.140625" style="5"/>
    <col min="8961" max="8961" width="1.5703125" style="5" customWidth="1"/>
    <col min="8962" max="8962" width="4.28515625" style="5" customWidth="1"/>
    <col min="8963" max="8963" width="43.42578125" style="5" customWidth="1"/>
    <col min="8964" max="8964" width="8.28515625" style="5" customWidth="1"/>
    <col min="8965" max="8965" width="1.42578125" style="5" customWidth="1"/>
    <col min="8966" max="8966" width="9.140625" style="5"/>
    <col min="8967" max="8967" width="45.140625" style="5" customWidth="1"/>
    <col min="8968" max="8968" width="10.7109375" style="5" customWidth="1"/>
    <col min="8969" max="9216" width="9.140625" style="5"/>
    <col min="9217" max="9217" width="1.5703125" style="5" customWidth="1"/>
    <col min="9218" max="9218" width="4.28515625" style="5" customWidth="1"/>
    <col min="9219" max="9219" width="43.42578125" style="5" customWidth="1"/>
    <col min="9220" max="9220" width="8.28515625" style="5" customWidth="1"/>
    <col min="9221" max="9221" width="1.42578125" style="5" customWidth="1"/>
    <col min="9222" max="9222" width="9.140625" style="5"/>
    <col min="9223" max="9223" width="45.140625" style="5" customWidth="1"/>
    <col min="9224" max="9224" width="10.7109375" style="5" customWidth="1"/>
    <col min="9225" max="9472" width="9.140625" style="5"/>
    <col min="9473" max="9473" width="1.5703125" style="5" customWidth="1"/>
    <col min="9474" max="9474" width="4.28515625" style="5" customWidth="1"/>
    <col min="9475" max="9475" width="43.42578125" style="5" customWidth="1"/>
    <col min="9476" max="9476" width="8.28515625" style="5" customWidth="1"/>
    <col min="9477" max="9477" width="1.42578125" style="5" customWidth="1"/>
    <col min="9478" max="9478" width="9.140625" style="5"/>
    <col min="9479" max="9479" width="45.140625" style="5" customWidth="1"/>
    <col min="9480" max="9480" width="10.7109375" style="5" customWidth="1"/>
    <col min="9481" max="9728" width="9.140625" style="5"/>
    <col min="9729" max="9729" width="1.5703125" style="5" customWidth="1"/>
    <col min="9730" max="9730" width="4.28515625" style="5" customWidth="1"/>
    <col min="9731" max="9731" width="43.42578125" style="5" customWidth="1"/>
    <col min="9732" max="9732" width="8.28515625" style="5" customWidth="1"/>
    <col min="9733" max="9733" width="1.42578125" style="5" customWidth="1"/>
    <col min="9734" max="9734" width="9.140625" style="5"/>
    <col min="9735" max="9735" width="45.140625" style="5" customWidth="1"/>
    <col min="9736" max="9736" width="10.7109375" style="5" customWidth="1"/>
    <col min="9737" max="9984" width="9.140625" style="5"/>
    <col min="9985" max="9985" width="1.5703125" style="5" customWidth="1"/>
    <col min="9986" max="9986" width="4.28515625" style="5" customWidth="1"/>
    <col min="9987" max="9987" width="43.42578125" style="5" customWidth="1"/>
    <col min="9988" max="9988" width="8.28515625" style="5" customWidth="1"/>
    <col min="9989" max="9989" width="1.42578125" style="5" customWidth="1"/>
    <col min="9990" max="9990" width="9.140625" style="5"/>
    <col min="9991" max="9991" width="45.140625" style="5" customWidth="1"/>
    <col min="9992" max="9992" width="10.7109375" style="5" customWidth="1"/>
    <col min="9993" max="10240" width="9.140625" style="5"/>
    <col min="10241" max="10241" width="1.5703125" style="5" customWidth="1"/>
    <col min="10242" max="10242" width="4.28515625" style="5" customWidth="1"/>
    <col min="10243" max="10243" width="43.42578125" style="5" customWidth="1"/>
    <col min="10244" max="10244" width="8.28515625" style="5" customWidth="1"/>
    <col min="10245" max="10245" width="1.42578125" style="5" customWidth="1"/>
    <col min="10246" max="10246" width="9.140625" style="5"/>
    <col min="10247" max="10247" width="45.140625" style="5" customWidth="1"/>
    <col min="10248" max="10248" width="10.7109375" style="5" customWidth="1"/>
    <col min="10249" max="10496" width="9.140625" style="5"/>
    <col min="10497" max="10497" width="1.5703125" style="5" customWidth="1"/>
    <col min="10498" max="10498" width="4.28515625" style="5" customWidth="1"/>
    <col min="10499" max="10499" width="43.42578125" style="5" customWidth="1"/>
    <col min="10500" max="10500" width="8.28515625" style="5" customWidth="1"/>
    <col min="10501" max="10501" width="1.42578125" style="5" customWidth="1"/>
    <col min="10502" max="10502" width="9.140625" style="5"/>
    <col min="10503" max="10503" width="45.140625" style="5" customWidth="1"/>
    <col min="10504" max="10504" width="10.7109375" style="5" customWidth="1"/>
    <col min="10505" max="10752" width="9.140625" style="5"/>
    <col min="10753" max="10753" width="1.5703125" style="5" customWidth="1"/>
    <col min="10754" max="10754" width="4.28515625" style="5" customWidth="1"/>
    <col min="10755" max="10755" width="43.42578125" style="5" customWidth="1"/>
    <col min="10756" max="10756" width="8.28515625" style="5" customWidth="1"/>
    <col min="10757" max="10757" width="1.42578125" style="5" customWidth="1"/>
    <col min="10758" max="10758" width="9.140625" style="5"/>
    <col min="10759" max="10759" width="45.140625" style="5" customWidth="1"/>
    <col min="10760" max="10760" width="10.7109375" style="5" customWidth="1"/>
    <col min="10761" max="11008" width="9.140625" style="5"/>
    <col min="11009" max="11009" width="1.5703125" style="5" customWidth="1"/>
    <col min="11010" max="11010" width="4.28515625" style="5" customWidth="1"/>
    <col min="11011" max="11011" width="43.42578125" style="5" customWidth="1"/>
    <col min="11012" max="11012" width="8.28515625" style="5" customWidth="1"/>
    <col min="11013" max="11013" width="1.42578125" style="5" customWidth="1"/>
    <col min="11014" max="11014" width="9.140625" style="5"/>
    <col min="11015" max="11015" width="45.140625" style="5" customWidth="1"/>
    <col min="11016" max="11016" width="10.7109375" style="5" customWidth="1"/>
    <col min="11017" max="11264" width="9.140625" style="5"/>
    <col min="11265" max="11265" width="1.5703125" style="5" customWidth="1"/>
    <col min="11266" max="11266" width="4.28515625" style="5" customWidth="1"/>
    <col min="11267" max="11267" width="43.42578125" style="5" customWidth="1"/>
    <col min="11268" max="11268" width="8.28515625" style="5" customWidth="1"/>
    <col min="11269" max="11269" width="1.42578125" style="5" customWidth="1"/>
    <col min="11270" max="11270" width="9.140625" style="5"/>
    <col min="11271" max="11271" width="45.140625" style="5" customWidth="1"/>
    <col min="11272" max="11272" width="10.7109375" style="5" customWidth="1"/>
    <col min="11273" max="11520" width="9.140625" style="5"/>
    <col min="11521" max="11521" width="1.5703125" style="5" customWidth="1"/>
    <col min="11522" max="11522" width="4.28515625" style="5" customWidth="1"/>
    <col min="11523" max="11523" width="43.42578125" style="5" customWidth="1"/>
    <col min="11524" max="11524" width="8.28515625" style="5" customWidth="1"/>
    <col min="11525" max="11525" width="1.42578125" style="5" customWidth="1"/>
    <col min="11526" max="11526" width="9.140625" style="5"/>
    <col min="11527" max="11527" width="45.140625" style="5" customWidth="1"/>
    <col min="11528" max="11528" width="10.7109375" style="5" customWidth="1"/>
    <col min="11529" max="11776" width="9.140625" style="5"/>
    <col min="11777" max="11777" width="1.5703125" style="5" customWidth="1"/>
    <col min="11778" max="11778" width="4.28515625" style="5" customWidth="1"/>
    <col min="11779" max="11779" width="43.42578125" style="5" customWidth="1"/>
    <col min="11780" max="11780" width="8.28515625" style="5" customWidth="1"/>
    <col min="11781" max="11781" width="1.42578125" style="5" customWidth="1"/>
    <col min="11782" max="11782" width="9.140625" style="5"/>
    <col min="11783" max="11783" width="45.140625" style="5" customWidth="1"/>
    <col min="11784" max="11784" width="10.7109375" style="5" customWidth="1"/>
    <col min="11785" max="12032" width="9.140625" style="5"/>
    <col min="12033" max="12033" width="1.5703125" style="5" customWidth="1"/>
    <col min="12034" max="12034" width="4.28515625" style="5" customWidth="1"/>
    <col min="12035" max="12035" width="43.42578125" style="5" customWidth="1"/>
    <col min="12036" max="12036" width="8.28515625" style="5" customWidth="1"/>
    <col min="12037" max="12037" width="1.42578125" style="5" customWidth="1"/>
    <col min="12038" max="12038" width="9.140625" style="5"/>
    <col min="12039" max="12039" width="45.140625" style="5" customWidth="1"/>
    <col min="12040" max="12040" width="10.7109375" style="5" customWidth="1"/>
    <col min="12041" max="12288" width="9.140625" style="5"/>
    <col min="12289" max="12289" width="1.5703125" style="5" customWidth="1"/>
    <col min="12290" max="12290" width="4.28515625" style="5" customWidth="1"/>
    <col min="12291" max="12291" width="43.42578125" style="5" customWidth="1"/>
    <col min="12292" max="12292" width="8.28515625" style="5" customWidth="1"/>
    <col min="12293" max="12293" width="1.42578125" style="5" customWidth="1"/>
    <col min="12294" max="12294" width="9.140625" style="5"/>
    <col min="12295" max="12295" width="45.140625" style="5" customWidth="1"/>
    <col min="12296" max="12296" width="10.7109375" style="5" customWidth="1"/>
    <col min="12297" max="12544" width="9.140625" style="5"/>
    <col min="12545" max="12545" width="1.5703125" style="5" customWidth="1"/>
    <col min="12546" max="12546" width="4.28515625" style="5" customWidth="1"/>
    <col min="12547" max="12547" width="43.42578125" style="5" customWidth="1"/>
    <col min="12548" max="12548" width="8.28515625" style="5" customWidth="1"/>
    <col min="12549" max="12549" width="1.42578125" style="5" customWidth="1"/>
    <col min="12550" max="12550" width="9.140625" style="5"/>
    <col min="12551" max="12551" width="45.140625" style="5" customWidth="1"/>
    <col min="12552" max="12552" width="10.7109375" style="5" customWidth="1"/>
    <col min="12553" max="12800" width="9.140625" style="5"/>
    <col min="12801" max="12801" width="1.5703125" style="5" customWidth="1"/>
    <col min="12802" max="12802" width="4.28515625" style="5" customWidth="1"/>
    <col min="12803" max="12803" width="43.42578125" style="5" customWidth="1"/>
    <col min="12804" max="12804" width="8.28515625" style="5" customWidth="1"/>
    <col min="12805" max="12805" width="1.42578125" style="5" customWidth="1"/>
    <col min="12806" max="12806" width="9.140625" style="5"/>
    <col min="12807" max="12807" width="45.140625" style="5" customWidth="1"/>
    <col min="12808" max="12808" width="10.7109375" style="5" customWidth="1"/>
    <col min="12809" max="13056" width="9.140625" style="5"/>
    <col min="13057" max="13057" width="1.5703125" style="5" customWidth="1"/>
    <col min="13058" max="13058" width="4.28515625" style="5" customWidth="1"/>
    <col min="13059" max="13059" width="43.42578125" style="5" customWidth="1"/>
    <col min="13060" max="13060" width="8.28515625" style="5" customWidth="1"/>
    <col min="13061" max="13061" width="1.42578125" style="5" customWidth="1"/>
    <col min="13062" max="13062" width="9.140625" style="5"/>
    <col min="13063" max="13063" width="45.140625" style="5" customWidth="1"/>
    <col min="13064" max="13064" width="10.7109375" style="5" customWidth="1"/>
    <col min="13065" max="13312" width="9.140625" style="5"/>
    <col min="13313" max="13313" width="1.5703125" style="5" customWidth="1"/>
    <col min="13314" max="13314" width="4.28515625" style="5" customWidth="1"/>
    <col min="13315" max="13315" width="43.42578125" style="5" customWidth="1"/>
    <col min="13316" max="13316" width="8.28515625" style="5" customWidth="1"/>
    <col min="13317" max="13317" width="1.42578125" style="5" customWidth="1"/>
    <col min="13318" max="13318" width="9.140625" style="5"/>
    <col min="13319" max="13319" width="45.140625" style="5" customWidth="1"/>
    <col min="13320" max="13320" width="10.7109375" style="5" customWidth="1"/>
    <col min="13321" max="13568" width="9.140625" style="5"/>
    <col min="13569" max="13569" width="1.5703125" style="5" customWidth="1"/>
    <col min="13570" max="13570" width="4.28515625" style="5" customWidth="1"/>
    <col min="13571" max="13571" width="43.42578125" style="5" customWidth="1"/>
    <col min="13572" max="13572" width="8.28515625" style="5" customWidth="1"/>
    <col min="13573" max="13573" width="1.42578125" style="5" customWidth="1"/>
    <col min="13574" max="13574" width="9.140625" style="5"/>
    <col min="13575" max="13575" width="45.140625" style="5" customWidth="1"/>
    <col min="13576" max="13576" width="10.7109375" style="5" customWidth="1"/>
    <col min="13577" max="13824" width="9.140625" style="5"/>
    <col min="13825" max="13825" width="1.5703125" style="5" customWidth="1"/>
    <col min="13826" max="13826" width="4.28515625" style="5" customWidth="1"/>
    <col min="13827" max="13827" width="43.42578125" style="5" customWidth="1"/>
    <col min="13828" max="13828" width="8.28515625" style="5" customWidth="1"/>
    <col min="13829" max="13829" width="1.42578125" style="5" customWidth="1"/>
    <col min="13830" max="13830" width="9.140625" style="5"/>
    <col min="13831" max="13831" width="45.140625" style="5" customWidth="1"/>
    <col min="13832" max="13832" width="10.7109375" style="5" customWidth="1"/>
    <col min="13833" max="14080" width="9.140625" style="5"/>
    <col min="14081" max="14081" width="1.5703125" style="5" customWidth="1"/>
    <col min="14082" max="14082" width="4.28515625" style="5" customWidth="1"/>
    <col min="14083" max="14083" width="43.42578125" style="5" customWidth="1"/>
    <col min="14084" max="14084" width="8.28515625" style="5" customWidth="1"/>
    <col min="14085" max="14085" width="1.42578125" style="5" customWidth="1"/>
    <col min="14086" max="14086" width="9.140625" style="5"/>
    <col min="14087" max="14087" width="45.140625" style="5" customWidth="1"/>
    <col min="14088" max="14088" width="10.7109375" style="5" customWidth="1"/>
    <col min="14089" max="14336" width="9.140625" style="5"/>
    <col min="14337" max="14337" width="1.5703125" style="5" customWidth="1"/>
    <col min="14338" max="14338" width="4.28515625" style="5" customWidth="1"/>
    <col min="14339" max="14339" width="43.42578125" style="5" customWidth="1"/>
    <col min="14340" max="14340" width="8.28515625" style="5" customWidth="1"/>
    <col min="14341" max="14341" width="1.42578125" style="5" customWidth="1"/>
    <col min="14342" max="14342" width="9.140625" style="5"/>
    <col min="14343" max="14343" width="45.140625" style="5" customWidth="1"/>
    <col min="14344" max="14344" width="10.7109375" style="5" customWidth="1"/>
    <col min="14345" max="14592" width="9.140625" style="5"/>
    <col min="14593" max="14593" width="1.5703125" style="5" customWidth="1"/>
    <col min="14594" max="14594" width="4.28515625" style="5" customWidth="1"/>
    <col min="14595" max="14595" width="43.42578125" style="5" customWidth="1"/>
    <col min="14596" max="14596" width="8.28515625" style="5" customWidth="1"/>
    <col min="14597" max="14597" width="1.42578125" style="5" customWidth="1"/>
    <col min="14598" max="14598" width="9.140625" style="5"/>
    <col min="14599" max="14599" width="45.140625" style="5" customWidth="1"/>
    <col min="14600" max="14600" width="10.7109375" style="5" customWidth="1"/>
    <col min="14601" max="14848" width="9.140625" style="5"/>
    <col min="14849" max="14849" width="1.5703125" style="5" customWidth="1"/>
    <col min="14850" max="14850" width="4.28515625" style="5" customWidth="1"/>
    <col min="14851" max="14851" width="43.42578125" style="5" customWidth="1"/>
    <col min="14852" max="14852" width="8.28515625" style="5" customWidth="1"/>
    <col min="14853" max="14853" width="1.42578125" style="5" customWidth="1"/>
    <col min="14854" max="14854" width="9.140625" style="5"/>
    <col min="14855" max="14855" width="45.140625" style="5" customWidth="1"/>
    <col min="14856" max="14856" width="10.7109375" style="5" customWidth="1"/>
    <col min="14857" max="15104" width="9.140625" style="5"/>
    <col min="15105" max="15105" width="1.5703125" style="5" customWidth="1"/>
    <col min="15106" max="15106" width="4.28515625" style="5" customWidth="1"/>
    <col min="15107" max="15107" width="43.42578125" style="5" customWidth="1"/>
    <col min="15108" max="15108" width="8.28515625" style="5" customWidth="1"/>
    <col min="15109" max="15109" width="1.42578125" style="5" customWidth="1"/>
    <col min="15110" max="15110" width="9.140625" style="5"/>
    <col min="15111" max="15111" width="45.140625" style="5" customWidth="1"/>
    <col min="15112" max="15112" width="10.7109375" style="5" customWidth="1"/>
    <col min="15113" max="15360" width="9.140625" style="5"/>
    <col min="15361" max="15361" width="1.5703125" style="5" customWidth="1"/>
    <col min="15362" max="15362" width="4.28515625" style="5" customWidth="1"/>
    <col min="15363" max="15363" width="43.42578125" style="5" customWidth="1"/>
    <col min="15364" max="15364" width="8.28515625" style="5" customWidth="1"/>
    <col min="15365" max="15365" width="1.42578125" style="5" customWidth="1"/>
    <col min="15366" max="15366" width="9.140625" style="5"/>
    <col min="15367" max="15367" width="45.140625" style="5" customWidth="1"/>
    <col min="15368" max="15368" width="10.7109375" style="5" customWidth="1"/>
    <col min="15369" max="15616" width="9.140625" style="5"/>
    <col min="15617" max="15617" width="1.5703125" style="5" customWidth="1"/>
    <col min="15618" max="15618" width="4.28515625" style="5" customWidth="1"/>
    <col min="15619" max="15619" width="43.42578125" style="5" customWidth="1"/>
    <col min="15620" max="15620" width="8.28515625" style="5" customWidth="1"/>
    <col min="15621" max="15621" width="1.42578125" style="5" customWidth="1"/>
    <col min="15622" max="15622" width="9.140625" style="5"/>
    <col min="15623" max="15623" width="45.140625" style="5" customWidth="1"/>
    <col min="15624" max="15624" width="10.7109375" style="5" customWidth="1"/>
    <col min="15625" max="15872" width="9.140625" style="5"/>
    <col min="15873" max="15873" width="1.5703125" style="5" customWidth="1"/>
    <col min="15874" max="15874" width="4.28515625" style="5" customWidth="1"/>
    <col min="15875" max="15875" width="43.42578125" style="5" customWidth="1"/>
    <col min="15876" max="15876" width="8.28515625" style="5" customWidth="1"/>
    <col min="15877" max="15877" width="1.42578125" style="5" customWidth="1"/>
    <col min="15878" max="15878" width="9.140625" style="5"/>
    <col min="15879" max="15879" width="45.140625" style="5" customWidth="1"/>
    <col min="15880" max="15880" width="10.7109375" style="5" customWidth="1"/>
    <col min="15881" max="16128" width="9.140625" style="5"/>
    <col min="16129" max="16129" width="1.5703125" style="5" customWidth="1"/>
    <col min="16130" max="16130" width="4.28515625" style="5" customWidth="1"/>
    <col min="16131" max="16131" width="43.42578125" style="5" customWidth="1"/>
    <col min="16132" max="16132" width="8.28515625" style="5" customWidth="1"/>
    <col min="16133" max="16133" width="1.42578125" style="5" customWidth="1"/>
    <col min="16134" max="16134" width="9.140625" style="5"/>
    <col min="16135" max="16135" width="45.140625" style="5" customWidth="1"/>
    <col min="16136" max="16136" width="10.7109375" style="5" customWidth="1"/>
    <col min="16137" max="16384" width="9.140625" style="5"/>
  </cols>
  <sheetData>
    <row r="1" spans="2:13">
      <c r="E1" s="81"/>
      <c r="I1" s="103" t="s">
        <v>60</v>
      </c>
      <c r="J1" s="7"/>
      <c r="K1" s="7"/>
      <c r="L1" s="7"/>
      <c r="M1" s="7"/>
    </row>
    <row r="2" spans="2:13" ht="12" thickBot="1">
      <c r="E2" s="81"/>
      <c r="I2" s="7"/>
      <c r="J2" s="7"/>
      <c r="K2" s="7"/>
      <c r="L2" s="7"/>
      <c r="M2" s="7"/>
    </row>
    <row r="3" spans="2:13" ht="12" thickBot="1">
      <c r="B3" s="8"/>
      <c r="C3" s="88"/>
      <c r="D3" s="76"/>
      <c r="E3" s="81"/>
      <c r="F3" s="88"/>
      <c r="G3" s="88"/>
      <c r="H3" s="8"/>
      <c r="I3" s="161" t="s">
        <v>106</v>
      </c>
      <c r="J3" s="162"/>
      <c r="K3" s="163" t="s">
        <v>107</v>
      </c>
      <c r="L3" s="164"/>
      <c r="M3" s="165"/>
    </row>
    <row r="4" spans="2:13" hidden="1">
      <c r="B4" s="8"/>
      <c r="C4" s="8"/>
      <c r="D4" s="76"/>
      <c r="E4" s="81"/>
      <c r="I4" s="105"/>
      <c r="J4" s="76"/>
      <c r="K4" s="210"/>
      <c r="L4" s="7"/>
      <c r="M4" s="106"/>
    </row>
    <row r="5" spans="2:13">
      <c r="B5" s="8"/>
      <c r="C5" s="8"/>
      <c r="D5" s="76"/>
      <c r="E5" s="81"/>
      <c r="F5" s="8"/>
      <c r="H5" s="76"/>
      <c r="I5" s="215" t="s">
        <v>61</v>
      </c>
      <c r="J5" s="216">
        <v>0</v>
      </c>
      <c r="K5" s="217" t="s">
        <v>61</v>
      </c>
      <c r="L5" s="218"/>
      <c r="M5" s="219">
        <v>0</v>
      </c>
    </row>
    <row r="6" spans="2:13">
      <c r="B6" s="8"/>
      <c r="C6" s="8"/>
      <c r="D6" s="76"/>
      <c r="E6" s="81"/>
      <c r="I6" s="107"/>
      <c r="J6" s="41"/>
      <c r="K6" s="42"/>
      <c r="M6" s="108"/>
    </row>
    <row r="7" spans="2:13">
      <c r="B7" s="8"/>
      <c r="C7" s="8"/>
      <c r="D7" s="76"/>
      <c r="E7" s="89"/>
      <c r="F7" s="8"/>
      <c r="G7" s="8"/>
      <c r="H7" s="8"/>
      <c r="I7" s="109" t="s">
        <v>15</v>
      </c>
      <c r="J7" s="43"/>
      <c r="K7" s="44"/>
      <c r="L7" s="40"/>
      <c r="M7" s="110"/>
    </row>
    <row r="8" spans="2:13">
      <c r="D8" s="77"/>
      <c r="E8" s="81"/>
      <c r="I8" s="111" t="s">
        <v>181</v>
      </c>
      <c r="J8" s="102">
        <v>32.74</v>
      </c>
      <c r="K8" s="46"/>
      <c r="M8" s="112"/>
    </row>
    <row r="9" spans="2:13">
      <c r="D9" s="77"/>
      <c r="E9" s="81"/>
      <c r="I9" s="111"/>
      <c r="J9" s="45"/>
      <c r="K9" s="46"/>
      <c r="M9" s="108"/>
    </row>
    <row r="10" spans="2:13">
      <c r="B10" s="8"/>
      <c r="D10" s="76"/>
      <c r="E10" s="81"/>
      <c r="I10" s="113"/>
      <c r="J10" s="47" t="s">
        <v>157</v>
      </c>
      <c r="K10" s="46"/>
      <c r="M10" s="108"/>
    </row>
    <row r="11" spans="2:13">
      <c r="B11" s="8"/>
      <c r="D11" s="76"/>
      <c r="E11" s="81"/>
      <c r="I11" s="107" t="s">
        <v>205</v>
      </c>
      <c r="J11" s="41"/>
      <c r="K11" s="46"/>
      <c r="M11" s="108"/>
    </row>
    <row r="12" spans="2:13">
      <c r="B12" s="8"/>
      <c r="D12" s="76"/>
      <c r="E12" s="81"/>
      <c r="I12" s="111" t="s">
        <v>210</v>
      </c>
      <c r="J12" s="15">
        <v>32</v>
      </c>
      <c r="K12" s="46"/>
      <c r="M12" s="108"/>
    </row>
    <row r="13" spans="2:13">
      <c r="B13" s="8"/>
      <c r="D13" s="76"/>
      <c r="E13" s="81"/>
      <c r="I13" s="111" t="s">
        <v>211</v>
      </c>
      <c r="J13" s="15">
        <v>32</v>
      </c>
      <c r="K13" s="46"/>
      <c r="M13" s="108"/>
    </row>
    <row r="14" spans="2:13">
      <c r="I14" s="226" t="s">
        <v>58</v>
      </c>
      <c r="J14" s="225">
        <v>64</v>
      </c>
      <c r="K14" s="46"/>
      <c r="M14" s="108"/>
    </row>
    <row r="15" spans="2:13" ht="12" thickBot="1">
      <c r="I15" s="220"/>
      <c r="J15" s="221"/>
      <c r="K15" s="222"/>
      <c r="L15" s="223"/>
      <c r="M15" s="224"/>
    </row>
    <row r="16" spans="2:13">
      <c r="B16" s="8"/>
      <c r="C16" s="8"/>
      <c r="D16" s="76"/>
      <c r="E16" s="89"/>
      <c r="F16" s="8"/>
      <c r="G16" s="8"/>
      <c r="H16" s="8"/>
      <c r="I16" s="211" t="s">
        <v>62</v>
      </c>
      <c r="J16" s="11"/>
      <c r="K16" s="212" t="s">
        <v>62</v>
      </c>
      <c r="L16" s="213"/>
      <c r="M16" s="214"/>
    </row>
    <row r="17" spans="1:13">
      <c r="D17" s="77"/>
      <c r="I17" s="111" t="s">
        <v>111</v>
      </c>
      <c r="J17" s="15">
        <v>24.13</v>
      </c>
      <c r="K17" s="16" t="s">
        <v>112</v>
      </c>
      <c r="L17" s="10"/>
      <c r="M17" s="117"/>
    </row>
    <row r="18" spans="1:13">
      <c r="D18" s="77"/>
      <c r="I18" s="111" t="s">
        <v>108</v>
      </c>
      <c r="J18" s="15">
        <v>35.42</v>
      </c>
      <c r="K18" s="16" t="s">
        <v>113</v>
      </c>
      <c r="L18" s="10"/>
      <c r="M18" s="118">
        <v>140</v>
      </c>
    </row>
    <row r="19" spans="1:13">
      <c r="D19" s="77"/>
      <c r="I19" s="111" t="s">
        <v>109</v>
      </c>
      <c r="J19" s="15">
        <v>33.36</v>
      </c>
      <c r="K19" s="16"/>
      <c r="L19" s="10"/>
      <c r="M19" s="117"/>
    </row>
    <row r="20" spans="1:13">
      <c r="D20" s="77"/>
      <c r="I20" s="111" t="s">
        <v>170</v>
      </c>
      <c r="J20" s="15">
        <v>34.07</v>
      </c>
      <c r="K20" s="16"/>
      <c r="L20" s="10"/>
      <c r="M20" s="117"/>
    </row>
    <row r="21" spans="1:13">
      <c r="D21" s="79"/>
      <c r="I21" s="111" t="s">
        <v>110</v>
      </c>
      <c r="J21" s="15">
        <v>11</v>
      </c>
      <c r="K21" s="16"/>
      <c r="L21" s="10"/>
      <c r="M21" s="117"/>
    </row>
    <row r="22" spans="1:13">
      <c r="C22" s="83"/>
      <c r="D22" s="76"/>
      <c r="I22" s="119" t="s">
        <v>58</v>
      </c>
      <c r="J22" s="18">
        <f>SUM(J17:J21)</f>
        <v>137.97999999999999</v>
      </c>
      <c r="K22" s="21"/>
      <c r="L22" s="17"/>
      <c r="M22" s="120"/>
    </row>
    <row r="23" spans="1:13">
      <c r="I23" s="114"/>
      <c r="J23" s="48"/>
      <c r="K23" s="46"/>
      <c r="M23" s="108"/>
    </row>
    <row r="24" spans="1:13" s="9" customFormat="1">
      <c r="A24" s="80"/>
      <c r="B24" s="8"/>
      <c r="C24" s="8"/>
      <c r="D24" s="78"/>
      <c r="E24" s="7"/>
      <c r="F24" s="8"/>
      <c r="G24" s="81"/>
      <c r="H24" s="81"/>
      <c r="I24" s="115" t="s">
        <v>169</v>
      </c>
      <c r="J24" s="22"/>
      <c r="K24" s="20" t="s">
        <v>139</v>
      </c>
      <c r="L24" s="23"/>
      <c r="M24" s="121"/>
    </row>
    <row r="25" spans="1:13">
      <c r="D25" s="77"/>
      <c r="F25" s="81"/>
      <c r="G25" s="81"/>
      <c r="H25" s="90"/>
      <c r="I25" s="111" t="s">
        <v>137</v>
      </c>
      <c r="J25" s="15">
        <v>5184</v>
      </c>
      <c r="K25" s="227" t="s">
        <v>222</v>
      </c>
      <c r="L25" s="25"/>
      <c r="M25" s="122">
        <v>5292</v>
      </c>
    </row>
    <row r="26" spans="1:13">
      <c r="D26" s="77"/>
      <c r="F26" s="81"/>
      <c r="G26" s="81"/>
      <c r="H26" s="90"/>
      <c r="I26" s="111" t="s">
        <v>63</v>
      </c>
      <c r="J26" s="15">
        <v>432</v>
      </c>
      <c r="K26" s="227" t="s">
        <v>223</v>
      </c>
      <c r="L26" s="25"/>
      <c r="M26" s="122">
        <v>840</v>
      </c>
    </row>
    <row r="27" spans="1:13">
      <c r="D27" s="77"/>
      <c r="F27" s="81"/>
      <c r="G27" s="81"/>
      <c r="H27" s="81"/>
      <c r="I27" s="111" t="s">
        <v>64</v>
      </c>
      <c r="J27" s="15">
        <v>144.46</v>
      </c>
      <c r="K27" s="24" t="s">
        <v>224</v>
      </c>
      <c r="L27" s="25"/>
      <c r="M27" s="229">
        <v>84</v>
      </c>
    </row>
    <row r="28" spans="1:13">
      <c r="D28" s="77"/>
      <c r="F28" s="81"/>
      <c r="G28" s="81"/>
      <c r="H28" s="81"/>
      <c r="I28" s="111" t="s">
        <v>138</v>
      </c>
      <c r="J28" s="15">
        <v>523.84</v>
      </c>
      <c r="K28" s="24" t="s">
        <v>225</v>
      </c>
      <c r="L28" s="25"/>
      <c r="M28" s="229">
        <v>539</v>
      </c>
    </row>
    <row r="29" spans="1:13">
      <c r="D29" s="77"/>
      <c r="F29" s="81"/>
      <c r="G29" s="81"/>
      <c r="H29" s="81"/>
      <c r="I29" s="111"/>
      <c r="J29" s="15"/>
      <c r="K29" s="24" t="s">
        <v>217</v>
      </c>
      <c r="L29" s="25"/>
      <c r="M29" s="123"/>
    </row>
    <row r="30" spans="1:13" s="9" customFormat="1">
      <c r="A30" s="80"/>
      <c r="B30" s="7"/>
      <c r="C30" s="7"/>
      <c r="D30" s="77"/>
      <c r="E30" s="7"/>
      <c r="F30" s="81"/>
      <c r="G30" s="81"/>
      <c r="H30" s="81"/>
      <c r="I30" s="111" t="s">
        <v>65</v>
      </c>
      <c r="J30" s="15"/>
      <c r="K30" s="24" t="s">
        <v>214</v>
      </c>
      <c r="L30" s="25"/>
      <c r="M30" s="123"/>
    </row>
    <row r="31" spans="1:13">
      <c r="F31" s="81"/>
      <c r="G31" s="81"/>
      <c r="H31" s="81"/>
      <c r="I31" s="111"/>
      <c r="J31" s="19"/>
      <c r="K31" s="232" t="s">
        <v>218</v>
      </c>
      <c r="L31" s="25"/>
      <c r="M31" s="123"/>
    </row>
    <row r="32" spans="1:13">
      <c r="C32" s="83"/>
      <c r="D32" s="76"/>
      <c r="I32" s="119" t="s">
        <v>58</v>
      </c>
      <c r="J32" s="18">
        <f>SUM(J25:J31)</f>
        <v>6284.3</v>
      </c>
      <c r="K32" s="21"/>
      <c r="L32" s="17"/>
      <c r="M32" s="124">
        <f>SUM(M25:M31)</f>
        <v>6755</v>
      </c>
    </row>
    <row r="33" spans="2:13">
      <c r="I33" s="114"/>
      <c r="J33" s="48"/>
      <c r="K33" s="46"/>
      <c r="M33" s="228"/>
    </row>
    <row r="34" spans="2:13">
      <c r="B34" s="8"/>
      <c r="C34" s="8"/>
      <c r="F34" s="8"/>
      <c r="I34" s="115" t="s">
        <v>66</v>
      </c>
      <c r="J34" s="22"/>
      <c r="K34" s="20" t="s">
        <v>66</v>
      </c>
      <c r="L34" s="26"/>
      <c r="M34" s="125"/>
    </row>
    <row r="35" spans="2:13">
      <c r="D35" s="77"/>
      <c r="I35" s="111" t="s">
        <v>168</v>
      </c>
      <c r="J35" s="15">
        <v>108</v>
      </c>
      <c r="K35" s="16" t="s">
        <v>212</v>
      </c>
      <c r="L35" s="10"/>
      <c r="M35" s="230">
        <v>108</v>
      </c>
    </row>
    <row r="36" spans="2:13">
      <c r="D36" s="77"/>
      <c r="I36" s="111" t="s">
        <v>140</v>
      </c>
      <c r="J36" s="15">
        <v>375</v>
      </c>
      <c r="K36" s="16" t="s">
        <v>213</v>
      </c>
      <c r="L36" s="10"/>
      <c r="M36" s="230">
        <v>450</v>
      </c>
    </row>
    <row r="37" spans="2:13">
      <c r="H37" s="77"/>
      <c r="I37" s="111" t="s">
        <v>142</v>
      </c>
      <c r="J37" s="15">
        <v>50</v>
      </c>
      <c r="K37" s="16"/>
      <c r="L37" s="10"/>
      <c r="M37" s="126"/>
    </row>
    <row r="38" spans="2:13">
      <c r="H38" s="77"/>
      <c r="I38" s="111"/>
      <c r="J38" s="19"/>
      <c r="K38" s="16"/>
      <c r="L38" s="10"/>
      <c r="M38" s="126"/>
    </row>
    <row r="39" spans="2:13">
      <c r="C39" s="83"/>
      <c r="D39" s="76"/>
      <c r="I39" s="119" t="s">
        <v>58</v>
      </c>
      <c r="J39" s="18">
        <f>SUM(J35:J38)</f>
        <v>533</v>
      </c>
      <c r="K39" s="21"/>
      <c r="L39" s="17"/>
      <c r="M39" s="124">
        <f>SUM(M35:M38)</f>
        <v>558</v>
      </c>
    </row>
    <row r="40" spans="2:13">
      <c r="I40" s="114"/>
      <c r="J40" s="48"/>
      <c r="K40" s="46"/>
      <c r="M40" s="108"/>
    </row>
    <row r="41" spans="2:13">
      <c r="B41" s="8"/>
      <c r="C41" s="91"/>
      <c r="D41" s="76"/>
      <c r="E41" s="8"/>
      <c r="F41" s="8"/>
      <c r="G41" s="91"/>
      <c r="H41" s="8"/>
      <c r="I41" s="127" t="s">
        <v>67</v>
      </c>
      <c r="J41" s="14"/>
      <c r="K41" s="20" t="s">
        <v>67</v>
      </c>
      <c r="L41" s="29"/>
      <c r="M41" s="116"/>
    </row>
    <row r="42" spans="2:13">
      <c r="C42" s="82"/>
      <c r="D42" s="77"/>
      <c r="I42" s="128" t="s">
        <v>133</v>
      </c>
      <c r="J42" s="15">
        <v>48.15</v>
      </c>
      <c r="K42" s="16" t="s">
        <v>136</v>
      </c>
      <c r="L42" s="10"/>
      <c r="M42" s="117"/>
    </row>
    <row r="43" spans="2:13">
      <c r="C43" s="82"/>
      <c r="D43" s="77"/>
      <c r="I43" s="128" t="s">
        <v>134</v>
      </c>
      <c r="J43" s="15">
        <v>76.23</v>
      </c>
      <c r="K43" s="16"/>
      <c r="L43" s="10"/>
      <c r="M43" s="117"/>
    </row>
    <row r="44" spans="2:13">
      <c r="C44" s="82"/>
      <c r="D44" s="77"/>
      <c r="I44" s="128" t="s">
        <v>135</v>
      </c>
      <c r="J44" s="15">
        <v>76.48</v>
      </c>
      <c r="K44" s="16"/>
      <c r="L44" s="10"/>
      <c r="M44" s="117"/>
    </row>
    <row r="45" spans="2:13">
      <c r="C45" s="83"/>
      <c r="D45" s="76"/>
      <c r="I45" s="119" t="s">
        <v>68</v>
      </c>
      <c r="J45" s="18">
        <f>SUM(J42:J44)</f>
        <v>200.86</v>
      </c>
      <c r="K45" s="21"/>
      <c r="L45" s="17"/>
      <c r="M45" s="124">
        <v>200</v>
      </c>
    </row>
    <row r="46" spans="2:13">
      <c r="C46" s="83"/>
      <c r="D46" s="76"/>
      <c r="I46" s="129"/>
      <c r="J46" s="41"/>
      <c r="K46" s="46"/>
      <c r="M46" s="108"/>
    </row>
    <row r="47" spans="2:13">
      <c r="B47" s="8"/>
      <c r="C47" s="91"/>
      <c r="D47" s="76"/>
      <c r="E47" s="8"/>
      <c r="F47" s="91"/>
      <c r="G47" s="8"/>
      <c r="H47" s="8"/>
      <c r="I47" s="127" t="s">
        <v>69</v>
      </c>
      <c r="J47" s="14"/>
      <c r="K47" s="31" t="s">
        <v>69</v>
      </c>
      <c r="L47" s="13"/>
      <c r="M47" s="116"/>
    </row>
    <row r="48" spans="2:13">
      <c r="C48" s="82"/>
      <c r="D48" s="77"/>
      <c r="I48" s="128" t="s">
        <v>196</v>
      </c>
      <c r="J48" s="15"/>
      <c r="K48" s="16" t="s">
        <v>154</v>
      </c>
      <c r="L48" s="10"/>
      <c r="M48" s="117"/>
    </row>
    <row r="49" spans="1:13">
      <c r="C49" s="82"/>
      <c r="D49" s="77"/>
      <c r="I49" s="128" t="s">
        <v>197</v>
      </c>
      <c r="J49" s="15"/>
      <c r="K49" s="16" t="s">
        <v>153</v>
      </c>
      <c r="L49" s="10"/>
      <c r="M49" s="117"/>
    </row>
    <row r="50" spans="1:13">
      <c r="C50" s="82"/>
      <c r="D50" s="77"/>
      <c r="I50" s="128" t="s">
        <v>198</v>
      </c>
      <c r="J50" s="15"/>
      <c r="K50" s="16"/>
      <c r="L50" s="10"/>
      <c r="M50" s="117"/>
    </row>
    <row r="51" spans="1:13">
      <c r="C51" s="82"/>
      <c r="D51" s="77"/>
      <c r="I51" s="128" t="s">
        <v>199</v>
      </c>
      <c r="J51" s="15"/>
      <c r="K51" s="16"/>
      <c r="L51" s="10"/>
      <c r="M51" s="117"/>
    </row>
    <row r="52" spans="1:13">
      <c r="C52" s="82"/>
      <c r="D52" s="77"/>
      <c r="I52" s="128"/>
      <c r="J52" s="15">
        <v>49.6</v>
      </c>
      <c r="K52" s="16"/>
      <c r="L52" s="10"/>
      <c r="M52" s="117"/>
    </row>
    <row r="53" spans="1:13">
      <c r="C53" s="82"/>
      <c r="D53" s="77"/>
      <c r="I53" s="128"/>
      <c r="J53" s="15">
        <v>34.200000000000003</v>
      </c>
      <c r="K53" s="16"/>
      <c r="L53" s="10"/>
      <c r="M53" s="117"/>
    </row>
    <row r="54" spans="1:13">
      <c r="C54" s="82"/>
      <c r="D54" s="77"/>
      <c r="I54" s="128"/>
      <c r="J54" s="15">
        <v>33.799999999999997</v>
      </c>
      <c r="K54" s="16"/>
      <c r="L54" s="10"/>
      <c r="M54" s="117"/>
    </row>
    <row r="55" spans="1:13" s="9" customFormat="1">
      <c r="A55" s="80"/>
      <c r="B55" s="7"/>
      <c r="C55" s="82"/>
      <c r="D55" s="77"/>
      <c r="E55" s="7"/>
      <c r="F55" s="7"/>
      <c r="G55" s="7"/>
      <c r="H55" s="7"/>
      <c r="I55" s="128"/>
      <c r="J55" s="15">
        <v>47.6</v>
      </c>
      <c r="K55" s="16"/>
      <c r="L55" s="10"/>
      <c r="M55" s="117"/>
    </row>
    <row r="56" spans="1:13">
      <c r="C56" s="82"/>
      <c r="D56" s="77"/>
      <c r="I56" s="128"/>
      <c r="J56" s="15">
        <v>91.4</v>
      </c>
      <c r="K56" s="16"/>
      <c r="L56" s="10"/>
      <c r="M56" s="117"/>
    </row>
    <row r="57" spans="1:13">
      <c r="C57" s="82"/>
      <c r="D57" s="77"/>
      <c r="I57" s="128"/>
      <c r="J57" s="15">
        <v>9.3000000000000007</v>
      </c>
      <c r="K57" s="16"/>
      <c r="L57" s="10"/>
      <c r="M57" s="117"/>
    </row>
    <row r="58" spans="1:13">
      <c r="C58" s="82"/>
      <c r="D58" s="77"/>
      <c r="I58" s="128"/>
      <c r="J58" s="15"/>
      <c r="K58" s="16"/>
      <c r="L58" s="10"/>
      <c r="M58" s="117"/>
    </row>
    <row r="59" spans="1:13">
      <c r="C59" s="83"/>
      <c r="D59" s="76"/>
      <c r="I59" s="119" t="s">
        <v>68</v>
      </c>
      <c r="J59" s="18">
        <f>SUM(J48:J58)</f>
        <v>265.90000000000003</v>
      </c>
      <c r="K59" s="21"/>
      <c r="L59" s="17"/>
      <c r="M59" s="124">
        <v>250</v>
      </c>
    </row>
    <row r="60" spans="1:13">
      <c r="C60" s="82"/>
      <c r="I60" s="130"/>
      <c r="J60" s="48"/>
      <c r="K60" s="46"/>
      <c r="M60" s="108"/>
    </row>
    <row r="61" spans="1:13">
      <c r="C61" s="91"/>
      <c r="F61" s="8"/>
      <c r="I61" s="127" t="s">
        <v>171</v>
      </c>
      <c r="J61" s="22"/>
      <c r="K61" s="20" t="s">
        <v>70</v>
      </c>
      <c r="L61" s="26"/>
      <c r="M61" s="125"/>
    </row>
    <row r="62" spans="1:13">
      <c r="C62" s="82"/>
      <c r="D62" s="77"/>
      <c r="I62" s="128" t="s">
        <v>172</v>
      </c>
      <c r="J62" s="15"/>
      <c r="K62" s="16" t="s">
        <v>174</v>
      </c>
      <c r="L62" s="10"/>
      <c r="M62" s="117"/>
    </row>
    <row r="63" spans="1:13">
      <c r="C63" s="82"/>
      <c r="D63" s="77"/>
      <c r="I63" s="128" t="s">
        <v>208</v>
      </c>
      <c r="J63" s="15"/>
      <c r="K63" s="16"/>
      <c r="L63" s="10"/>
      <c r="M63" s="117"/>
    </row>
    <row r="64" spans="1:13">
      <c r="C64" s="82"/>
      <c r="D64" s="77"/>
      <c r="I64" s="128" t="s">
        <v>209</v>
      </c>
      <c r="J64" s="15">
        <v>303.60000000000002</v>
      </c>
      <c r="K64" s="16"/>
      <c r="L64" s="10"/>
      <c r="M64" s="117"/>
    </row>
    <row r="65" spans="3:13">
      <c r="C65" s="82"/>
      <c r="D65" s="77"/>
      <c r="I65" s="128" t="s">
        <v>206</v>
      </c>
      <c r="J65" s="15">
        <v>32</v>
      </c>
      <c r="K65" s="16"/>
      <c r="L65" s="10"/>
      <c r="M65" s="117"/>
    </row>
    <row r="66" spans="3:13">
      <c r="C66" s="82"/>
      <c r="D66" s="77"/>
      <c r="I66" s="128" t="s">
        <v>207</v>
      </c>
      <c r="J66" s="15">
        <v>32</v>
      </c>
      <c r="K66" s="16"/>
      <c r="L66" s="10"/>
      <c r="M66" s="117"/>
    </row>
    <row r="67" spans="3:13">
      <c r="C67" s="83"/>
      <c r="D67" s="76"/>
      <c r="I67" s="119" t="s">
        <v>58</v>
      </c>
      <c r="J67" s="18">
        <f>SUM(J64:J66)</f>
        <v>367.6</v>
      </c>
      <c r="K67" s="21"/>
      <c r="L67" s="17"/>
      <c r="M67" s="124">
        <v>400</v>
      </c>
    </row>
    <row r="68" spans="3:13">
      <c r="C68" s="82"/>
      <c r="I68" s="130"/>
      <c r="J68" s="48"/>
      <c r="K68" s="46"/>
      <c r="M68" s="108"/>
    </row>
    <row r="69" spans="3:13">
      <c r="C69" s="91"/>
      <c r="F69" s="8"/>
      <c r="I69" s="127" t="s">
        <v>71</v>
      </c>
      <c r="J69" s="22"/>
      <c r="K69" s="20" t="s">
        <v>71</v>
      </c>
      <c r="L69" s="26"/>
      <c r="M69" s="125"/>
    </row>
    <row r="70" spans="3:13">
      <c r="C70" s="82"/>
      <c r="D70" s="77"/>
      <c r="I70" s="128" t="s">
        <v>159</v>
      </c>
      <c r="J70" s="15">
        <v>1375</v>
      </c>
      <c r="K70" s="35" t="s">
        <v>191</v>
      </c>
      <c r="L70" s="166"/>
      <c r="M70" s="167"/>
    </row>
    <row r="71" spans="3:13">
      <c r="C71" s="82"/>
      <c r="D71" s="77"/>
      <c r="I71" s="128" t="s">
        <v>160</v>
      </c>
      <c r="J71" s="15">
        <v>2100</v>
      </c>
      <c r="K71" s="35" t="s">
        <v>192</v>
      </c>
      <c r="L71" s="166"/>
      <c r="M71" s="167"/>
    </row>
    <row r="72" spans="3:13">
      <c r="C72" s="82"/>
      <c r="D72" s="77"/>
      <c r="I72" s="128"/>
      <c r="J72" s="15"/>
      <c r="K72" s="35" t="s">
        <v>193</v>
      </c>
      <c r="L72" s="166"/>
      <c r="M72" s="167"/>
    </row>
    <row r="73" spans="3:13">
      <c r="C73" s="83"/>
      <c r="D73" s="76"/>
      <c r="I73" s="119" t="s">
        <v>58</v>
      </c>
      <c r="J73" s="18">
        <f>SUM(J70:J72)</f>
        <v>3475</v>
      </c>
      <c r="K73" s="36" t="s">
        <v>194</v>
      </c>
      <c r="L73" s="168"/>
      <c r="M73" s="124">
        <v>4150</v>
      </c>
    </row>
    <row r="74" spans="3:13">
      <c r="C74" s="82"/>
      <c r="D74" s="76"/>
      <c r="I74" s="130"/>
      <c r="J74" s="41"/>
      <c r="K74" s="46"/>
      <c r="M74" s="108"/>
    </row>
    <row r="75" spans="3:13">
      <c r="C75" s="91"/>
      <c r="D75" s="76"/>
      <c r="F75" s="91"/>
      <c r="I75" s="131" t="s">
        <v>72</v>
      </c>
      <c r="J75" s="59"/>
      <c r="K75" s="70" t="s">
        <v>72</v>
      </c>
      <c r="L75" s="67"/>
      <c r="M75" s="132"/>
    </row>
    <row r="76" spans="3:13">
      <c r="C76" s="82"/>
      <c r="D76" s="77"/>
      <c r="I76" s="133" t="s">
        <v>179</v>
      </c>
      <c r="J76" s="57">
        <v>425.6</v>
      </c>
      <c r="K76" s="61" t="s">
        <v>182</v>
      </c>
      <c r="L76" s="62"/>
      <c r="M76" s="134"/>
    </row>
    <row r="77" spans="3:13">
      <c r="C77" s="82"/>
      <c r="D77" s="77"/>
      <c r="I77" s="133" t="s">
        <v>173</v>
      </c>
      <c r="J77" s="57">
        <v>656.64</v>
      </c>
      <c r="K77" s="61" t="s">
        <v>176</v>
      </c>
      <c r="L77" s="62"/>
      <c r="M77" s="134"/>
    </row>
    <row r="78" spans="3:13">
      <c r="C78" s="82"/>
      <c r="D78" s="77"/>
      <c r="I78" s="133" t="s">
        <v>175</v>
      </c>
      <c r="J78" s="57">
        <v>656.64</v>
      </c>
      <c r="K78" s="61" t="s">
        <v>177</v>
      </c>
      <c r="L78" s="62"/>
      <c r="M78" s="134"/>
    </row>
    <row r="79" spans="3:13">
      <c r="C79" s="82"/>
      <c r="D79" s="77"/>
      <c r="I79" s="133" t="s">
        <v>178</v>
      </c>
      <c r="J79" s="57">
        <v>679.68</v>
      </c>
      <c r="K79" s="61"/>
      <c r="L79" s="62"/>
      <c r="M79" s="134"/>
    </row>
    <row r="80" spans="3:13">
      <c r="C80" s="82"/>
      <c r="D80" s="79"/>
      <c r="I80" s="133" t="s">
        <v>180</v>
      </c>
      <c r="J80" s="57">
        <v>226.56</v>
      </c>
      <c r="K80" s="61" t="s">
        <v>183</v>
      </c>
      <c r="L80" s="62"/>
      <c r="M80" s="134"/>
    </row>
    <row r="81" spans="2:13">
      <c r="C81" s="82"/>
      <c r="D81" s="77"/>
      <c r="I81" s="133"/>
      <c r="J81" s="57"/>
      <c r="K81" s="61"/>
      <c r="L81" s="62"/>
      <c r="M81" s="134"/>
    </row>
    <row r="82" spans="2:13">
      <c r="C82" s="83"/>
      <c r="D82" s="76"/>
      <c r="I82" s="135" t="s">
        <v>58</v>
      </c>
      <c r="J82" s="101">
        <f>SUM(J76:J81)</f>
        <v>2645.12</v>
      </c>
      <c r="K82" s="61"/>
      <c r="L82" s="62"/>
      <c r="M82" s="136">
        <v>2700</v>
      </c>
    </row>
    <row r="83" spans="2:13">
      <c r="B83" s="84"/>
      <c r="D83" s="7"/>
      <c r="I83" s="137"/>
      <c r="J83" s="65"/>
      <c r="K83" s="64"/>
      <c r="L83" s="65"/>
      <c r="M83" s="138"/>
    </row>
    <row r="84" spans="2:13">
      <c r="B84" s="84"/>
      <c r="D84" s="7"/>
      <c r="I84" s="114"/>
      <c r="K84" s="46"/>
      <c r="M84" s="108"/>
    </row>
    <row r="85" spans="2:13">
      <c r="B85" s="8"/>
      <c r="C85" s="8"/>
      <c r="D85" s="7"/>
      <c r="I85" s="115" t="s">
        <v>73</v>
      </c>
      <c r="J85" s="27"/>
      <c r="K85" s="16"/>
      <c r="L85" s="10"/>
      <c r="M85" s="117"/>
    </row>
    <row r="86" spans="2:13">
      <c r="B86" s="84"/>
      <c r="D86" s="76"/>
      <c r="I86" s="139"/>
      <c r="J86" s="32">
        <v>0</v>
      </c>
      <c r="K86" s="16"/>
      <c r="L86" s="10"/>
      <c r="M86" s="136">
        <v>0</v>
      </c>
    </row>
    <row r="87" spans="2:13">
      <c r="C87" s="82"/>
      <c r="I87" s="130"/>
      <c r="J87" s="48"/>
      <c r="K87" s="46"/>
      <c r="M87" s="108"/>
    </row>
    <row r="88" spans="2:13">
      <c r="B88" s="91"/>
      <c r="C88" s="91"/>
      <c r="I88" s="127" t="s">
        <v>74</v>
      </c>
      <c r="J88" s="22"/>
      <c r="K88" s="12"/>
      <c r="L88" s="26"/>
      <c r="M88" s="125"/>
    </row>
    <row r="89" spans="2:13">
      <c r="D89" s="85"/>
      <c r="I89" s="111" t="s">
        <v>75</v>
      </c>
      <c r="J89" s="33">
        <v>95.59</v>
      </c>
      <c r="K89" s="16" t="s">
        <v>76</v>
      </c>
      <c r="L89" s="10"/>
      <c r="M89" s="117"/>
    </row>
    <row r="90" spans="2:13">
      <c r="D90" s="85"/>
      <c r="I90" s="111" t="s">
        <v>124</v>
      </c>
      <c r="J90" s="33">
        <v>25</v>
      </c>
      <c r="K90" s="16" t="s">
        <v>143</v>
      </c>
      <c r="L90" s="10"/>
      <c r="M90" s="117"/>
    </row>
    <row r="91" spans="2:13">
      <c r="C91" s="83"/>
      <c r="D91" s="76"/>
      <c r="I91" s="119" t="s">
        <v>58</v>
      </c>
      <c r="J91" s="18">
        <f>SUM(J89:J90)</f>
        <v>120.59</v>
      </c>
      <c r="K91" s="21"/>
      <c r="L91" s="17"/>
      <c r="M91" s="124">
        <v>120</v>
      </c>
    </row>
    <row r="92" spans="2:13">
      <c r="C92" s="83"/>
      <c r="D92" s="76"/>
      <c r="I92" s="129"/>
      <c r="J92" s="41"/>
      <c r="K92" s="46"/>
      <c r="M92" s="108"/>
    </row>
    <row r="93" spans="2:13">
      <c r="B93" s="8"/>
      <c r="C93" s="8"/>
      <c r="D93" s="76"/>
      <c r="I93" s="115" t="s">
        <v>77</v>
      </c>
      <c r="J93" s="14"/>
      <c r="K93" s="12" t="s">
        <v>76</v>
      </c>
      <c r="L93" s="26"/>
      <c r="M93" s="125"/>
    </row>
    <row r="94" spans="2:13">
      <c r="D94" s="76"/>
      <c r="I94" s="139" t="s">
        <v>130</v>
      </c>
      <c r="J94" s="18">
        <v>25.86</v>
      </c>
      <c r="K94" s="21" t="s">
        <v>144</v>
      </c>
      <c r="L94" s="17"/>
      <c r="M94" s="124">
        <v>30</v>
      </c>
    </row>
    <row r="95" spans="2:13">
      <c r="D95" s="76"/>
      <c r="I95" s="111"/>
      <c r="J95" s="11"/>
      <c r="K95" s="16"/>
      <c r="L95" s="10"/>
      <c r="M95" s="117"/>
    </row>
    <row r="96" spans="2:13">
      <c r="B96" s="8"/>
      <c r="C96" s="91"/>
      <c r="D96" s="76"/>
      <c r="I96" s="127" t="s">
        <v>78</v>
      </c>
      <c r="J96" s="14"/>
      <c r="K96" s="16"/>
      <c r="L96" s="10"/>
      <c r="M96" s="117"/>
    </row>
    <row r="97" spans="2:14">
      <c r="C97" s="82"/>
      <c r="D97" s="77"/>
      <c r="I97" s="128" t="s">
        <v>115</v>
      </c>
      <c r="J97" s="15">
        <v>31.5</v>
      </c>
      <c r="K97" s="16"/>
      <c r="L97" s="10"/>
      <c r="M97" s="117"/>
    </row>
    <row r="98" spans="2:14">
      <c r="D98" s="77"/>
      <c r="I98" s="111" t="s">
        <v>126</v>
      </c>
      <c r="J98" s="15">
        <v>25</v>
      </c>
      <c r="K98" s="16"/>
      <c r="L98" s="10"/>
      <c r="M98" s="117"/>
    </row>
    <row r="99" spans="2:14">
      <c r="I99" s="128" t="s">
        <v>128</v>
      </c>
      <c r="J99" s="15">
        <v>10.9</v>
      </c>
      <c r="K99" s="16"/>
      <c r="L99" s="10"/>
      <c r="M99" s="117"/>
    </row>
    <row r="100" spans="2:14">
      <c r="C100" s="83"/>
      <c r="D100" s="76"/>
      <c r="I100" s="140" t="s">
        <v>163</v>
      </c>
      <c r="J100" s="75">
        <v>310.47000000000003</v>
      </c>
      <c r="K100" s="16"/>
      <c r="L100" s="10"/>
      <c r="M100" s="141"/>
      <c r="N100" s="104"/>
    </row>
    <row r="101" spans="2:14">
      <c r="C101" s="83"/>
      <c r="D101" s="76"/>
      <c r="I101" s="119" t="s">
        <v>58</v>
      </c>
      <c r="J101" s="18">
        <f>SUM(J97:J100)</f>
        <v>377.87</v>
      </c>
      <c r="K101" s="16"/>
      <c r="L101" s="10"/>
      <c r="M101" s="136">
        <v>0</v>
      </c>
    </row>
    <row r="102" spans="2:14">
      <c r="B102" s="8"/>
      <c r="C102" s="91"/>
      <c r="D102" s="76"/>
      <c r="I102" s="127" t="s">
        <v>79</v>
      </c>
      <c r="J102" s="14"/>
      <c r="K102" s="16"/>
      <c r="L102" s="10"/>
      <c r="M102" s="117"/>
    </row>
    <row r="103" spans="2:14">
      <c r="C103" s="82"/>
      <c r="D103" s="77"/>
      <c r="I103" s="128"/>
      <c r="J103" s="28"/>
      <c r="K103" s="16"/>
      <c r="L103" s="10"/>
      <c r="M103" s="117"/>
    </row>
    <row r="104" spans="2:14">
      <c r="C104" s="82"/>
      <c r="D104" s="76"/>
      <c r="I104" s="140"/>
      <c r="J104" s="18">
        <f>SUM(J103)</f>
        <v>0</v>
      </c>
      <c r="K104" s="16"/>
      <c r="L104" s="10"/>
      <c r="M104" s="136">
        <v>0</v>
      </c>
    </row>
    <row r="105" spans="2:14">
      <c r="I105" s="111"/>
      <c r="J105" s="19"/>
      <c r="K105" s="16"/>
      <c r="L105" s="10"/>
      <c r="M105" s="117"/>
    </row>
    <row r="106" spans="2:14">
      <c r="B106" s="8"/>
      <c r="C106" s="8"/>
      <c r="F106" s="8"/>
      <c r="I106" s="127" t="s">
        <v>80</v>
      </c>
      <c r="J106" s="71"/>
      <c r="K106" s="31" t="s">
        <v>80</v>
      </c>
      <c r="L106" s="38"/>
      <c r="M106" s="142"/>
    </row>
    <row r="107" spans="2:14">
      <c r="D107" s="77"/>
      <c r="I107" s="128" t="s">
        <v>184</v>
      </c>
      <c r="J107" s="15">
        <v>0</v>
      </c>
      <c r="K107" s="35" t="s">
        <v>186</v>
      </c>
      <c r="L107" s="30"/>
      <c r="M107" s="143"/>
    </row>
    <row r="108" spans="2:14">
      <c r="D108" s="77"/>
      <c r="I108" s="128" t="s">
        <v>185</v>
      </c>
      <c r="J108" s="15">
        <v>0</v>
      </c>
      <c r="K108" s="35" t="s">
        <v>187</v>
      </c>
      <c r="L108" s="30"/>
      <c r="M108" s="143"/>
    </row>
    <row r="109" spans="2:14">
      <c r="D109" s="77"/>
      <c r="I109" s="128" t="s">
        <v>114</v>
      </c>
      <c r="J109" s="15">
        <v>24.99</v>
      </c>
      <c r="K109" s="35" t="s">
        <v>188</v>
      </c>
      <c r="L109" s="30"/>
      <c r="M109" s="143"/>
    </row>
    <row r="110" spans="2:14">
      <c r="C110" s="83"/>
      <c r="D110" s="76"/>
      <c r="I110" s="144" t="s">
        <v>58</v>
      </c>
      <c r="J110" s="72">
        <f>SUM(J107:J109)</f>
        <v>24.99</v>
      </c>
      <c r="K110" s="36"/>
      <c r="L110" s="34"/>
      <c r="M110" s="124">
        <v>80</v>
      </c>
    </row>
    <row r="111" spans="2:14">
      <c r="C111" s="83"/>
      <c r="D111" s="76"/>
      <c r="I111" s="129"/>
      <c r="J111" s="41"/>
      <c r="K111" s="46"/>
      <c r="M111" s="108"/>
    </row>
    <row r="112" spans="2:14">
      <c r="B112" s="8"/>
      <c r="C112" s="91"/>
      <c r="D112" s="76"/>
      <c r="F112" s="8"/>
      <c r="I112" s="131" t="s">
        <v>81</v>
      </c>
      <c r="J112" s="59"/>
      <c r="K112" s="60" t="s">
        <v>81</v>
      </c>
      <c r="L112" s="67"/>
      <c r="M112" s="132"/>
    </row>
    <row r="113" spans="2:13">
      <c r="C113" s="82"/>
      <c r="D113" s="77"/>
      <c r="I113" s="133" t="s">
        <v>132</v>
      </c>
      <c r="J113" s="57">
        <v>-73</v>
      </c>
      <c r="K113" s="61" t="s">
        <v>147</v>
      </c>
      <c r="L113" s="62"/>
      <c r="M113" s="134"/>
    </row>
    <row r="114" spans="2:13">
      <c r="C114" s="82"/>
      <c r="D114" s="77"/>
      <c r="I114" s="133" t="s">
        <v>125</v>
      </c>
      <c r="J114" s="57">
        <v>40</v>
      </c>
      <c r="K114" s="61" t="s">
        <v>156</v>
      </c>
      <c r="L114" s="62"/>
      <c r="M114" s="134"/>
    </row>
    <row r="115" spans="2:13">
      <c r="C115" s="82"/>
      <c r="D115" s="77"/>
      <c r="I115" s="133" t="s">
        <v>127</v>
      </c>
      <c r="J115" s="57">
        <v>65.040000000000006</v>
      </c>
      <c r="K115" s="61" t="s">
        <v>148</v>
      </c>
      <c r="L115" s="62"/>
      <c r="M115" s="134"/>
    </row>
    <row r="116" spans="2:13">
      <c r="C116" s="82"/>
      <c r="D116" s="77"/>
      <c r="I116" s="133" t="s">
        <v>129</v>
      </c>
      <c r="J116" s="57">
        <v>9.92</v>
      </c>
      <c r="K116" s="61"/>
      <c r="L116" s="62"/>
      <c r="M116" s="134"/>
    </row>
    <row r="117" spans="2:13">
      <c r="C117" s="82"/>
      <c r="I117" s="133" t="s">
        <v>195</v>
      </c>
      <c r="J117" s="57">
        <v>52</v>
      </c>
      <c r="K117" s="61"/>
      <c r="L117" s="62"/>
      <c r="M117" s="134"/>
    </row>
    <row r="118" spans="2:13">
      <c r="C118" s="83"/>
      <c r="D118" s="76"/>
      <c r="I118" s="145" t="s">
        <v>58</v>
      </c>
      <c r="J118" s="63">
        <f>SUM(J113:J117)</f>
        <v>93.960000000000008</v>
      </c>
      <c r="K118" s="64"/>
      <c r="L118" s="65"/>
      <c r="M118" s="124">
        <v>120</v>
      </c>
    </row>
    <row r="119" spans="2:13">
      <c r="C119" s="82"/>
      <c r="I119" s="130"/>
      <c r="J119" s="48"/>
      <c r="K119" s="46"/>
      <c r="M119" s="108"/>
    </row>
    <row r="120" spans="2:13">
      <c r="B120" s="8"/>
      <c r="C120" s="8"/>
      <c r="I120" s="115" t="s">
        <v>82</v>
      </c>
      <c r="J120" s="22"/>
      <c r="K120" s="12"/>
      <c r="L120" s="26"/>
      <c r="M120" s="125"/>
    </row>
    <row r="121" spans="2:13">
      <c r="D121" s="76"/>
      <c r="I121" s="139" t="s">
        <v>83</v>
      </c>
      <c r="J121" s="18">
        <v>150</v>
      </c>
      <c r="K121" s="21" t="s">
        <v>146</v>
      </c>
      <c r="L121" s="17"/>
      <c r="M121" s="124">
        <v>150</v>
      </c>
    </row>
    <row r="122" spans="2:13">
      <c r="I122" s="114"/>
      <c r="J122" s="48"/>
      <c r="K122" s="46"/>
      <c r="M122" s="108"/>
    </row>
    <row r="123" spans="2:13">
      <c r="B123" s="8"/>
      <c r="C123" s="8"/>
      <c r="F123" s="8"/>
      <c r="G123" s="8"/>
      <c r="I123" s="146" t="s">
        <v>84</v>
      </c>
      <c r="J123" s="66"/>
      <c r="K123" s="60" t="s">
        <v>84</v>
      </c>
      <c r="L123" s="58"/>
      <c r="M123" s="132"/>
    </row>
    <row r="124" spans="2:13">
      <c r="D124" s="77"/>
      <c r="I124" s="147" t="s">
        <v>85</v>
      </c>
      <c r="J124" s="57">
        <v>42.62</v>
      </c>
      <c r="K124" s="61" t="s">
        <v>145</v>
      </c>
      <c r="L124" s="62"/>
      <c r="M124" s="134"/>
    </row>
    <row r="125" spans="2:13">
      <c r="D125" s="77"/>
      <c r="I125" s="147" t="s">
        <v>86</v>
      </c>
      <c r="J125" s="57">
        <v>30.62</v>
      </c>
      <c r="K125" s="61"/>
      <c r="L125" s="62"/>
      <c r="M125" s="134"/>
    </row>
    <row r="126" spans="2:13">
      <c r="D126" s="77"/>
      <c r="I126" s="147"/>
      <c r="J126" s="57"/>
      <c r="K126" s="61"/>
      <c r="L126" s="62"/>
      <c r="M126" s="134"/>
    </row>
    <row r="127" spans="2:13">
      <c r="C127" s="83"/>
      <c r="D127" s="76"/>
      <c r="I127" s="145" t="s">
        <v>68</v>
      </c>
      <c r="J127" s="63">
        <f>SUM(J124:J126)</f>
        <v>73.239999999999995</v>
      </c>
      <c r="K127" s="64"/>
      <c r="L127" s="65"/>
      <c r="M127" s="124">
        <v>100</v>
      </c>
    </row>
    <row r="128" spans="2:13">
      <c r="C128" s="83"/>
      <c r="D128" s="76"/>
      <c r="I128" s="129"/>
      <c r="J128" s="41"/>
      <c r="K128" s="46"/>
      <c r="M128" s="108"/>
    </row>
    <row r="129" spans="1:13" s="9" customFormat="1">
      <c r="A129" s="80"/>
      <c r="B129" s="8"/>
      <c r="C129" s="8"/>
      <c r="D129" s="76"/>
      <c r="E129" s="8"/>
      <c r="F129" s="8"/>
      <c r="G129" s="8"/>
      <c r="H129" s="8"/>
      <c r="I129" s="115" t="s">
        <v>87</v>
      </c>
      <c r="J129" s="14"/>
      <c r="K129" s="20" t="s">
        <v>87</v>
      </c>
      <c r="L129" s="13"/>
      <c r="M129" s="116"/>
    </row>
    <row r="130" spans="1:13">
      <c r="D130" s="77"/>
      <c r="H130" s="81"/>
      <c r="I130" s="111" t="s">
        <v>119</v>
      </c>
      <c r="J130" s="15">
        <v>100</v>
      </c>
      <c r="K130" s="16" t="s">
        <v>190</v>
      </c>
      <c r="L130" s="10"/>
      <c r="M130" s="123"/>
    </row>
    <row r="131" spans="1:13">
      <c r="D131" s="77"/>
      <c r="H131" s="81"/>
      <c r="I131" s="111" t="s">
        <v>120</v>
      </c>
      <c r="J131" s="15">
        <v>200</v>
      </c>
      <c r="K131" s="16" t="s">
        <v>215</v>
      </c>
      <c r="L131" s="10"/>
      <c r="M131" s="123"/>
    </row>
    <row r="132" spans="1:13">
      <c r="D132" s="77"/>
      <c r="H132" s="81"/>
      <c r="I132" s="111" t="s">
        <v>121</v>
      </c>
      <c r="J132" s="15">
        <v>200</v>
      </c>
      <c r="K132" s="16" t="s">
        <v>228</v>
      </c>
      <c r="L132" s="10"/>
      <c r="M132" s="123"/>
    </row>
    <row r="133" spans="1:13">
      <c r="D133" s="77"/>
      <c r="H133" s="90"/>
      <c r="I133" s="111" t="s">
        <v>88</v>
      </c>
      <c r="J133" s="15">
        <v>120</v>
      </c>
      <c r="K133" s="16" t="s">
        <v>229</v>
      </c>
      <c r="L133" s="10"/>
      <c r="M133" s="122"/>
    </row>
    <row r="134" spans="1:13">
      <c r="D134" s="77"/>
      <c r="F134" s="82"/>
      <c r="G134" s="82"/>
      <c r="H134" s="82"/>
      <c r="I134" s="111" t="s">
        <v>122</v>
      </c>
      <c r="J134" s="15">
        <v>80</v>
      </c>
      <c r="K134" s="35" t="s">
        <v>230</v>
      </c>
      <c r="L134" s="30"/>
      <c r="M134" s="136">
        <v>700</v>
      </c>
    </row>
    <row r="135" spans="1:13">
      <c r="D135" s="77"/>
      <c r="F135" s="82"/>
      <c r="G135" s="82"/>
      <c r="H135" s="82"/>
      <c r="I135" s="111" t="s">
        <v>123</v>
      </c>
      <c r="J135" s="15">
        <v>50</v>
      </c>
      <c r="K135" s="35" t="s">
        <v>231</v>
      </c>
      <c r="L135" s="30"/>
      <c r="M135" s="143"/>
    </row>
    <row r="136" spans="1:13">
      <c r="D136" s="77"/>
      <c r="F136" s="82"/>
      <c r="G136" s="82"/>
      <c r="H136" s="82"/>
      <c r="I136" s="111" t="s">
        <v>161</v>
      </c>
      <c r="J136" s="15">
        <v>200</v>
      </c>
      <c r="K136" s="35" t="s">
        <v>232</v>
      </c>
      <c r="L136" s="30"/>
      <c r="M136" s="143"/>
    </row>
    <row r="137" spans="1:13">
      <c r="C137" s="83"/>
      <c r="D137" s="76"/>
      <c r="F137" s="82"/>
      <c r="G137" s="82"/>
      <c r="H137" s="82"/>
      <c r="I137" s="148" t="s">
        <v>58</v>
      </c>
      <c r="J137" s="11">
        <f>SUM(J130:J136)</f>
        <v>950</v>
      </c>
      <c r="K137" s="35" t="s">
        <v>233</v>
      </c>
      <c r="L137" s="30"/>
      <c r="M137" s="136"/>
    </row>
    <row r="138" spans="1:13">
      <c r="C138" s="82"/>
      <c r="F138" s="82"/>
      <c r="I138" s="128" t="s">
        <v>89</v>
      </c>
      <c r="J138" s="19"/>
      <c r="K138" s="35" t="s">
        <v>234</v>
      </c>
      <c r="L138" s="10"/>
      <c r="M138" s="117"/>
    </row>
    <row r="139" spans="1:13">
      <c r="C139" s="82"/>
      <c r="F139" s="82"/>
      <c r="I139" s="128" t="s">
        <v>90</v>
      </c>
      <c r="J139" s="19"/>
      <c r="K139" s="35" t="s">
        <v>235</v>
      </c>
      <c r="L139" s="10"/>
      <c r="M139" s="117"/>
    </row>
    <row r="140" spans="1:13">
      <c r="C140" s="82"/>
      <c r="D140" s="76"/>
      <c r="F140" s="82"/>
      <c r="I140" s="140" t="s">
        <v>91</v>
      </c>
      <c r="J140" s="18"/>
      <c r="K140" s="36" t="s">
        <v>236</v>
      </c>
      <c r="L140" s="17"/>
      <c r="M140" s="120"/>
    </row>
    <row r="141" spans="1:13">
      <c r="I141" s="114"/>
      <c r="J141" s="48"/>
      <c r="K141" s="46"/>
      <c r="M141" s="108"/>
    </row>
    <row r="142" spans="1:13">
      <c r="B142" s="8"/>
      <c r="C142" s="8"/>
      <c r="D142" s="76"/>
      <c r="F142" s="8"/>
      <c r="G142" s="8"/>
      <c r="I142" s="146" t="s">
        <v>92</v>
      </c>
      <c r="J142" s="59"/>
      <c r="K142" s="60" t="s">
        <v>92</v>
      </c>
      <c r="L142" s="58"/>
      <c r="M142" s="132"/>
    </row>
    <row r="143" spans="1:13">
      <c r="D143" s="77"/>
      <c r="I143" s="147" t="s">
        <v>117</v>
      </c>
      <c r="J143" s="57">
        <v>261.60000000000002</v>
      </c>
      <c r="K143" s="61" t="s">
        <v>237</v>
      </c>
      <c r="L143" s="62"/>
      <c r="M143" s="134"/>
    </row>
    <row r="144" spans="1:13">
      <c r="D144" s="77"/>
      <c r="I144" s="147" t="s">
        <v>118</v>
      </c>
      <c r="J144" s="57">
        <v>11.97</v>
      </c>
      <c r="K144" s="61" t="s">
        <v>189</v>
      </c>
      <c r="L144" s="62"/>
      <c r="M144" s="134"/>
    </row>
    <row r="145" spans="2:13">
      <c r="D145" s="77"/>
      <c r="I145" s="147"/>
      <c r="J145" s="57"/>
      <c r="K145" s="61"/>
      <c r="L145" s="62"/>
      <c r="M145" s="134"/>
    </row>
    <row r="146" spans="2:13">
      <c r="C146" s="83"/>
      <c r="D146" s="76"/>
      <c r="I146" s="145" t="s">
        <v>58</v>
      </c>
      <c r="J146" s="63">
        <f>SUM(J143:J145)</f>
        <v>273.57000000000005</v>
      </c>
      <c r="K146" s="64"/>
      <c r="L146" s="65"/>
      <c r="M146" s="124">
        <v>150</v>
      </c>
    </row>
    <row r="147" spans="2:13">
      <c r="I147" s="114"/>
      <c r="J147" s="48"/>
      <c r="K147" s="46"/>
      <c r="M147" s="108"/>
    </row>
    <row r="148" spans="2:13">
      <c r="B148" s="8"/>
      <c r="C148" s="8"/>
      <c r="F148" s="8"/>
      <c r="I148" s="115" t="s">
        <v>93</v>
      </c>
      <c r="J148" s="22"/>
      <c r="K148" s="20" t="s">
        <v>93</v>
      </c>
      <c r="L148" s="26"/>
      <c r="M148" s="125"/>
    </row>
    <row r="149" spans="2:13">
      <c r="D149" s="77"/>
      <c r="I149" s="111" t="s">
        <v>216</v>
      </c>
      <c r="J149" s="15"/>
      <c r="K149" s="16" t="s">
        <v>219</v>
      </c>
      <c r="L149" s="10"/>
      <c r="M149" s="231"/>
    </row>
    <row r="150" spans="2:13">
      <c r="D150" s="77"/>
      <c r="I150" s="111"/>
      <c r="J150" s="15"/>
      <c r="K150" s="16"/>
      <c r="L150" s="10"/>
      <c r="M150" s="117"/>
    </row>
    <row r="151" spans="2:13">
      <c r="D151" s="77"/>
      <c r="I151" s="111"/>
      <c r="J151" s="15"/>
      <c r="K151" s="16"/>
      <c r="L151" s="10"/>
      <c r="M151" s="117"/>
    </row>
    <row r="152" spans="2:13">
      <c r="D152" s="77"/>
      <c r="I152" s="111"/>
      <c r="J152" s="15"/>
      <c r="K152" s="16"/>
      <c r="L152" s="10"/>
      <c r="M152" s="117"/>
    </row>
    <row r="153" spans="2:13">
      <c r="I153" s="111"/>
      <c r="J153" s="19"/>
      <c r="K153" s="16"/>
      <c r="L153" s="10"/>
      <c r="M153" s="117"/>
    </row>
    <row r="154" spans="2:13">
      <c r="C154" s="83"/>
      <c r="D154" s="76"/>
      <c r="I154" s="148" t="s">
        <v>58</v>
      </c>
      <c r="J154" s="11">
        <f>SUM(J149:J153)</f>
        <v>0</v>
      </c>
      <c r="K154" s="16" t="s">
        <v>221</v>
      </c>
      <c r="L154" s="10"/>
      <c r="M154" s="136">
        <v>0</v>
      </c>
    </row>
    <row r="155" spans="2:13">
      <c r="C155" s="87"/>
      <c r="I155" s="149"/>
      <c r="J155" s="37"/>
      <c r="K155" s="21" t="s">
        <v>220</v>
      </c>
      <c r="L155" s="17"/>
      <c r="M155" s="120"/>
    </row>
    <row r="156" spans="2:13">
      <c r="C156" s="86"/>
      <c r="D156" s="76"/>
      <c r="I156" s="150"/>
      <c r="J156" s="41"/>
      <c r="K156" s="46"/>
      <c r="M156" s="108"/>
    </row>
    <row r="157" spans="2:13">
      <c r="C157" s="91"/>
      <c r="D157" s="76"/>
      <c r="F157" s="8"/>
      <c r="I157" s="131" t="s">
        <v>94</v>
      </c>
      <c r="J157" s="59"/>
      <c r="K157" s="60" t="s">
        <v>95</v>
      </c>
      <c r="L157" s="67"/>
      <c r="M157" s="132"/>
    </row>
    <row r="158" spans="2:13">
      <c r="C158" s="87"/>
      <c r="D158" s="76"/>
      <c r="I158" s="151"/>
      <c r="J158" s="62"/>
      <c r="K158" s="61" t="s">
        <v>96</v>
      </c>
      <c r="L158" s="62"/>
      <c r="M158" s="134"/>
    </row>
    <row r="159" spans="2:13">
      <c r="I159" s="147"/>
      <c r="J159" s="68"/>
      <c r="K159" s="61" t="s">
        <v>97</v>
      </c>
      <c r="L159" s="62"/>
      <c r="M159" s="134"/>
    </row>
    <row r="160" spans="2:13">
      <c r="I160" s="147"/>
      <c r="J160" s="68"/>
      <c r="K160" s="61" t="s">
        <v>149</v>
      </c>
      <c r="L160" s="62"/>
      <c r="M160" s="134"/>
    </row>
    <row r="161" spans="2:13">
      <c r="I161" s="137"/>
      <c r="J161" s="69">
        <v>50</v>
      </c>
      <c r="K161" s="64"/>
      <c r="L161" s="65"/>
      <c r="M161" s="124">
        <v>50</v>
      </c>
    </row>
    <row r="162" spans="2:13">
      <c r="C162" s="82"/>
      <c r="I162" s="130"/>
      <c r="J162" s="48"/>
      <c r="K162" s="46"/>
      <c r="M162" s="108"/>
    </row>
    <row r="163" spans="2:13">
      <c r="B163" s="8"/>
      <c r="C163" s="91"/>
      <c r="F163" s="8"/>
      <c r="I163" s="127" t="s">
        <v>98</v>
      </c>
      <c r="J163" s="22"/>
      <c r="K163" s="20" t="s">
        <v>98</v>
      </c>
      <c r="L163" s="26"/>
      <c r="M163" s="125"/>
    </row>
    <row r="164" spans="2:13">
      <c r="C164" s="82"/>
      <c r="D164" s="77"/>
      <c r="I164" s="128" t="s">
        <v>164</v>
      </c>
      <c r="J164" s="15">
        <v>78</v>
      </c>
      <c r="K164" s="16" t="s">
        <v>150</v>
      </c>
      <c r="L164" s="10"/>
      <c r="M164" s="117"/>
    </row>
    <row r="165" spans="2:13">
      <c r="C165" s="82"/>
      <c r="D165" s="77"/>
      <c r="I165" s="128" t="s">
        <v>131</v>
      </c>
      <c r="J165" s="15">
        <v>48.12</v>
      </c>
      <c r="K165" s="16" t="s">
        <v>151</v>
      </c>
      <c r="L165" s="10"/>
      <c r="M165" s="117"/>
    </row>
    <row r="166" spans="2:13">
      <c r="D166" s="77"/>
      <c r="I166" s="111" t="s">
        <v>166</v>
      </c>
      <c r="J166" s="15">
        <v>435.6</v>
      </c>
      <c r="K166" s="16" t="s">
        <v>152</v>
      </c>
      <c r="L166" s="10"/>
      <c r="M166" s="117"/>
    </row>
    <row r="167" spans="2:13">
      <c r="C167" s="82"/>
      <c r="E167" s="82"/>
      <c r="I167" s="128" t="s">
        <v>165</v>
      </c>
      <c r="J167" s="15">
        <v>112.67</v>
      </c>
      <c r="K167" s="16"/>
      <c r="L167" s="10"/>
      <c r="M167" s="117"/>
    </row>
    <row r="168" spans="2:13">
      <c r="C168" s="83"/>
      <c r="D168" s="76"/>
      <c r="E168" s="82"/>
      <c r="I168" s="148" t="s">
        <v>58</v>
      </c>
      <c r="J168" s="11">
        <f>SUM(J164:J167)</f>
        <v>674.39</v>
      </c>
      <c r="K168" s="16"/>
      <c r="L168" s="10"/>
      <c r="M168" s="136">
        <v>500</v>
      </c>
    </row>
    <row r="169" spans="2:13">
      <c r="C169" s="82"/>
      <c r="D169" s="76"/>
      <c r="I169" s="140"/>
      <c r="J169" s="18"/>
      <c r="K169" s="21"/>
      <c r="L169" s="17"/>
      <c r="M169" s="120"/>
    </row>
    <row r="170" spans="2:13">
      <c r="C170" s="82"/>
      <c r="D170" s="76"/>
      <c r="I170" s="130"/>
      <c r="J170" s="41"/>
      <c r="K170" s="46"/>
      <c r="M170" s="108"/>
    </row>
    <row r="171" spans="2:13">
      <c r="B171" s="8"/>
      <c r="C171" s="91"/>
      <c r="D171" s="76"/>
      <c r="F171" s="8"/>
      <c r="I171" s="127" t="s">
        <v>99</v>
      </c>
      <c r="J171" s="14"/>
      <c r="K171" s="20" t="s">
        <v>99</v>
      </c>
      <c r="L171" s="26"/>
      <c r="M171" s="125"/>
    </row>
    <row r="172" spans="2:13">
      <c r="D172" s="77"/>
      <c r="I172" s="111" t="s">
        <v>116</v>
      </c>
      <c r="J172" s="15">
        <v>78</v>
      </c>
      <c r="K172" s="16" t="s">
        <v>100</v>
      </c>
      <c r="L172" s="10"/>
      <c r="M172" s="117"/>
    </row>
    <row r="173" spans="2:13">
      <c r="C173" s="82"/>
      <c r="D173" s="77"/>
      <c r="I173" s="111" t="s">
        <v>155</v>
      </c>
      <c r="J173" s="15">
        <v>53.4</v>
      </c>
      <c r="K173" s="16" t="s">
        <v>153</v>
      </c>
      <c r="L173" s="10"/>
      <c r="M173" s="117"/>
    </row>
    <row r="174" spans="2:13">
      <c r="C174" s="82"/>
      <c r="D174" s="77"/>
      <c r="I174" s="128" t="s">
        <v>162</v>
      </c>
      <c r="J174" s="15">
        <v>156</v>
      </c>
      <c r="K174" s="16"/>
      <c r="L174" s="10"/>
      <c r="M174" s="117"/>
    </row>
    <row r="175" spans="2:13">
      <c r="C175" s="82"/>
      <c r="D175" s="77"/>
      <c r="I175" s="128"/>
      <c r="J175" s="15"/>
      <c r="K175" s="16"/>
      <c r="L175" s="10"/>
      <c r="M175" s="117"/>
    </row>
    <row r="176" spans="2:13">
      <c r="C176" s="82"/>
      <c r="D176" s="77"/>
      <c r="I176" s="128"/>
      <c r="J176" s="15"/>
      <c r="K176" s="16"/>
      <c r="L176" s="10"/>
      <c r="M176" s="117"/>
    </row>
    <row r="177" spans="2:13">
      <c r="C177" s="83"/>
      <c r="D177" s="76"/>
      <c r="I177" s="119" t="s">
        <v>58</v>
      </c>
      <c r="J177" s="18">
        <f>SUM(J172:J176)</f>
        <v>287.39999999999998</v>
      </c>
      <c r="K177" s="21"/>
      <c r="L177" s="17"/>
      <c r="M177" s="124">
        <v>440</v>
      </c>
    </row>
    <row r="178" spans="2:13">
      <c r="I178" s="114"/>
      <c r="J178" s="48"/>
      <c r="K178" s="46"/>
      <c r="M178" s="108"/>
    </row>
    <row r="179" spans="2:13">
      <c r="B179" s="8"/>
      <c r="C179" s="8"/>
      <c r="F179" s="8"/>
      <c r="I179" s="152" t="s">
        <v>101</v>
      </c>
      <c r="J179" s="52"/>
      <c r="K179" s="54" t="s">
        <v>101</v>
      </c>
      <c r="L179" s="51"/>
      <c r="M179" s="153"/>
    </row>
    <row r="180" spans="2:13">
      <c r="D180" s="85"/>
      <c r="I180" s="154" t="s">
        <v>83</v>
      </c>
      <c r="J180" s="50">
        <v>135</v>
      </c>
      <c r="K180" s="53" t="s">
        <v>102</v>
      </c>
      <c r="L180" s="49"/>
      <c r="M180" s="155"/>
    </row>
    <row r="181" spans="2:13">
      <c r="D181" s="85"/>
      <c r="I181" s="154" t="s">
        <v>103</v>
      </c>
      <c r="J181" s="50">
        <v>100</v>
      </c>
      <c r="K181" s="53" t="s">
        <v>104</v>
      </c>
      <c r="L181" s="49"/>
      <c r="M181" s="155"/>
    </row>
    <row r="182" spans="2:13">
      <c r="D182" s="85"/>
      <c r="I182" s="154" t="s">
        <v>105</v>
      </c>
      <c r="J182" s="50">
        <v>35</v>
      </c>
      <c r="K182" s="53" t="s">
        <v>141</v>
      </c>
      <c r="L182" s="49"/>
      <c r="M182" s="155"/>
    </row>
    <row r="183" spans="2:13" ht="12" thickBot="1">
      <c r="C183" s="83"/>
      <c r="D183" s="76"/>
      <c r="I183" s="156" t="s">
        <v>58</v>
      </c>
      <c r="J183" s="157">
        <f>SUM(J180:J182)</f>
        <v>270</v>
      </c>
      <c r="K183" s="158"/>
      <c r="L183" s="159"/>
      <c r="M183" s="160">
        <v>270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Jaarcijfers+Begroting</vt:lpstr>
      <vt:lpstr>Toelichting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2017-08-18T19:19:09Z</dcterms:modified>
</cp:coreProperties>
</file>