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Jaarcijfers" sheetId="2" r:id="rId1"/>
    <sheet name="Toelichting" sheetId="1" r:id="rId2"/>
    <sheet name="Sheet3" sheetId="3" r:id="rId3"/>
  </sheets>
  <definedNames>
    <definedName name="_xlnm._FilterDatabase" localSheetId="0" hidden="1">Jaarcijfers!#REF!</definedName>
  </definedNames>
  <calcPr calcId="125725"/>
</workbook>
</file>

<file path=xl/calcChain.xml><?xml version="1.0" encoding="utf-8"?>
<calcChain xmlns="http://schemas.openxmlformats.org/spreadsheetml/2006/main">
  <c r="J6" i="2"/>
  <c r="I62"/>
  <c r="H129" i="1"/>
  <c r="K60" i="2"/>
  <c r="K62" s="1"/>
  <c r="L62"/>
  <c r="G33"/>
  <c r="H55"/>
  <c r="D141" i="1"/>
  <c r="D62" i="2"/>
  <c r="C60"/>
  <c r="C62" s="1"/>
  <c r="G36" l="1"/>
  <c r="D132" i="1"/>
  <c r="H45" i="2" s="1"/>
  <c r="D172" i="1"/>
  <c r="G57" i="2" s="1"/>
  <c r="H41" l="1"/>
  <c r="D41" i="1"/>
  <c r="G27" i="2" s="1"/>
  <c r="D100" i="1"/>
  <c r="H38" i="2" s="1"/>
  <c r="D69" i="1" l="1"/>
  <c r="G30" i="2" s="1"/>
  <c r="E9" l="1"/>
  <c r="D10" i="1"/>
  <c r="D96"/>
  <c r="D149"/>
  <c r="G51" i="2" s="1"/>
  <c r="G52" s="1"/>
  <c r="D178" i="1"/>
  <c r="H58" i="2" s="1"/>
  <c r="D163" i="1"/>
  <c r="G56" i="2" s="1"/>
  <c r="D123" i="1"/>
  <c r="G42" i="2" s="1"/>
  <c r="D114" i="1"/>
  <c r="G40" i="2" s="1"/>
  <c r="D106" i="1"/>
  <c r="G39" i="2" s="1"/>
  <c r="D87" i="1"/>
  <c r="G35" i="2" s="1"/>
  <c r="D78" i="1"/>
  <c r="G31" i="2" s="1"/>
  <c r="D64" i="1"/>
  <c r="H29" i="2" s="1"/>
  <c r="D59" i="1"/>
  <c r="G28" i="2" s="1"/>
  <c r="D35" i="1"/>
  <c r="H25" i="2" s="1"/>
  <c r="D28" i="1"/>
  <c r="H24" i="2" s="1"/>
  <c r="D18" i="1"/>
  <c r="G23" i="2" s="1"/>
  <c r="G46" l="1"/>
  <c r="H47" s="1"/>
  <c r="G37"/>
  <c r="F6"/>
  <c r="F62" s="1"/>
  <c r="E62"/>
  <c r="H62" l="1"/>
  <c r="G60"/>
  <c r="G62" l="1"/>
  <c r="J62"/>
</calcChain>
</file>

<file path=xl/sharedStrings.xml><?xml version="1.0" encoding="utf-8"?>
<sst xmlns="http://schemas.openxmlformats.org/spreadsheetml/2006/main" count="301" uniqueCount="240">
  <si>
    <t>Bank kosten ING:</t>
  </si>
  <si>
    <t>Totaal</t>
  </si>
  <si>
    <t>Donaties:</t>
  </si>
  <si>
    <t>Bijdrage Damrakkers 2015-2016</t>
  </si>
  <si>
    <t>Verhuur Digiborden:</t>
  </si>
  <si>
    <t>OKU 2016</t>
  </si>
  <si>
    <t>Prinsenstad Delft 2016</t>
  </si>
  <si>
    <t>Van deze evenementen kunnen wij vrij zeker zijn dat wij hieruit inkomsten</t>
  </si>
  <si>
    <t>120,00 sponsoren wij in natura als lid van de Club van Honderd.</t>
  </si>
  <si>
    <t>zullen vergaren. Goed mogelijk dat hier nog meer kan bijkomen</t>
  </si>
  <si>
    <t>De overige 120,00 hebben wij ontvangen als vergoeding.</t>
  </si>
  <si>
    <t>Dat is echter nu nog niet bekend, daarom dus ook niet begroot.</t>
  </si>
  <si>
    <t>Kosten Digiborden:</t>
  </si>
  <si>
    <t>Kosten interne competitie (incl. ALV):</t>
  </si>
  <si>
    <t xml:space="preserve">Totaal </t>
  </si>
  <si>
    <t>Kosten externe competitie (incl. brandstof):</t>
  </si>
  <si>
    <t>Opbrengst ZAK:</t>
  </si>
  <si>
    <t>Betaalde zaalhuur:</t>
  </si>
  <si>
    <t>Betaalde SGS contributie:</t>
  </si>
  <si>
    <t>Ik ben hier uitgegaan dat er gemiddeld 55 hoofdleden zullen zijn.</t>
  </si>
  <si>
    <t>SGS Afdracht per hoofdlid per kwartaal is 11,10. Dus 55 x 11,10 x 4 = 2442,00</t>
  </si>
  <si>
    <t>Kosten aanschaf materiaal:</t>
  </si>
  <si>
    <t>Kosten Website:</t>
  </si>
  <si>
    <t>Kosten materiaalverzekering &amp; KvK:</t>
  </si>
  <si>
    <t>Diverse kosten:</t>
  </si>
  <si>
    <t>Diverse opbrengsten:</t>
  </si>
  <si>
    <t>Kosten alternatieve avonden:</t>
  </si>
  <si>
    <t>Kosten Rapidtoernooi:</t>
  </si>
  <si>
    <t>Sponsoren Rapid toernooi:</t>
  </si>
  <si>
    <t>Kosten Kersttoernooi:</t>
  </si>
  <si>
    <t>Verbruik covers:</t>
  </si>
  <si>
    <t>Clubblad Balans Incl. Vouwen / Nieten:</t>
  </si>
  <si>
    <t>Portokosten:</t>
  </si>
  <si>
    <t>Sponsoren Balans:</t>
  </si>
  <si>
    <t xml:space="preserve">De verwachting is dat al onze sponsoren zullen doorgaan. </t>
  </si>
  <si>
    <t>Ik heb in ieder geval geen signalen ontvangen dat dit niet zo zal zijn.</t>
  </si>
  <si>
    <t>Regel</t>
  </si>
  <si>
    <t>Toelichting op de jaarcijfers:</t>
  </si>
  <si>
    <r>
      <t xml:space="preserve">Verwachting is dit ongeveer hetzelfde zal zijn, daarom begroot voor </t>
    </r>
    <r>
      <rPr>
        <sz val="8"/>
        <color rgb="FFFF0000"/>
        <rFont val="Calibri"/>
        <family val="2"/>
        <scheme val="minor"/>
      </rPr>
      <t>130,00</t>
    </r>
    <r>
      <rPr>
        <sz val="8"/>
        <color theme="1"/>
        <rFont val="Calibri"/>
        <family val="2"/>
        <scheme val="minor"/>
      </rPr>
      <t>.</t>
    </r>
  </si>
  <si>
    <r>
      <t xml:space="preserve">Voor komend seizoen verwachten wij geen veranderingen. Dus </t>
    </r>
    <r>
      <rPr>
        <sz val="8"/>
        <color rgb="FFFF0000"/>
        <rFont val="Calibri"/>
        <family val="2"/>
        <scheme val="minor"/>
      </rPr>
      <t>250,00</t>
    </r>
    <r>
      <rPr>
        <sz val="8"/>
        <color theme="1"/>
        <rFont val="Calibri"/>
        <family val="2"/>
        <scheme val="minor"/>
      </rPr>
      <t xml:space="preserve"> begroot.</t>
    </r>
  </si>
  <si>
    <r>
      <t xml:space="preserve">Daarom heb ik dit begroot op </t>
    </r>
    <r>
      <rPr>
        <sz val="8"/>
        <color rgb="FFFF0000"/>
        <rFont val="Calibri"/>
        <family val="2"/>
        <scheme val="minor"/>
      </rPr>
      <t>2450,00</t>
    </r>
  </si>
  <si>
    <r>
      <t xml:space="preserve">Daarom begroot voor </t>
    </r>
    <r>
      <rPr>
        <sz val="8"/>
        <color rgb="FFFF0000"/>
        <rFont val="Calibri"/>
        <family val="2"/>
        <scheme val="minor"/>
      </rPr>
      <t>270,00</t>
    </r>
  </si>
  <si>
    <t xml:space="preserve">De verwachting is dat dit bedrag komend seizoen gelijk zal blijven, </t>
  </si>
  <si>
    <r>
      <t xml:space="preserve">daarom begroot op </t>
    </r>
    <r>
      <rPr>
        <sz val="8"/>
        <color rgb="FFFF0000"/>
        <rFont val="Calibri"/>
        <family val="2"/>
        <scheme val="minor"/>
      </rPr>
      <t>120,00</t>
    </r>
    <r>
      <rPr>
        <sz val="8"/>
        <color theme="1"/>
        <rFont val="Calibri"/>
        <family val="2"/>
        <scheme val="minor"/>
      </rPr>
      <t>.</t>
    </r>
  </si>
  <si>
    <r>
      <t xml:space="preserve">daarom begroot op </t>
    </r>
    <r>
      <rPr>
        <sz val="8"/>
        <color rgb="FFFF0000"/>
        <rFont val="Calibri"/>
        <family val="2"/>
        <scheme val="minor"/>
      </rPr>
      <t>30,00</t>
    </r>
  </si>
  <si>
    <t xml:space="preserve">De verwachting is onze sponsor hiermee zal doorgaan.Er zijn in ieder geval geen </t>
  </si>
  <si>
    <r>
      <t xml:space="preserve">signalen ontvangen dat hier verandering in zal komen. Daarom begroot voor </t>
    </r>
    <r>
      <rPr>
        <sz val="8"/>
        <color rgb="FFFF0000"/>
        <rFont val="Calibri"/>
        <family val="2"/>
        <scheme val="minor"/>
      </rPr>
      <t>150,00</t>
    </r>
  </si>
  <si>
    <t>Nog te ontvangen contributie</t>
  </si>
  <si>
    <t>Verbruik Covers:</t>
  </si>
  <si>
    <t>De verwachting is dat de kosten komend seizoen hetzelfde zullen zijn.</t>
  </si>
  <si>
    <t>Er zijn nog voldoende covers op voorraad. Zie post 13.</t>
  </si>
  <si>
    <r>
      <t xml:space="preserve">Daarom begroot op </t>
    </r>
    <r>
      <rPr>
        <sz val="8"/>
        <color rgb="FFFF0000"/>
        <rFont val="Calibri"/>
        <family val="2"/>
        <scheme val="minor"/>
      </rPr>
      <t xml:space="preserve">50,00 </t>
    </r>
    <r>
      <rPr>
        <sz val="8"/>
        <rFont val="Calibri"/>
        <family val="2"/>
        <scheme val="minor"/>
      </rPr>
      <t>net als het voorgaande seizoen</t>
    </r>
  </si>
  <si>
    <t>Gerealiseerde Opbrengsten/Kosten seizoen 2015-2016</t>
  </si>
  <si>
    <t>Ontvangen contributie 2015-2016 is als volgt opgebouwd:</t>
  </si>
  <si>
    <t>Begroting 2015-2016</t>
  </si>
  <si>
    <t>Column1</t>
  </si>
  <si>
    <t>Column2</t>
  </si>
  <si>
    <t>Post</t>
  </si>
  <si>
    <t>debet</t>
  </si>
  <si>
    <t>credit</t>
  </si>
  <si>
    <t>ING Rekening</t>
  </si>
  <si>
    <t>ING Rentemeer rekening</t>
  </si>
  <si>
    <t>Algemene reserve</t>
  </si>
  <si>
    <t>Reserve Materiaal</t>
  </si>
  <si>
    <t>Reserve Digiborden</t>
  </si>
  <si>
    <t>Resultaat Jaarrekening</t>
  </si>
  <si>
    <t>Voorraad materiaal (8 DIGI borden)</t>
  </si>
  <si>
    <t>Vooruit ontvangen contributie</t>
  </si>
  <si>
    <t>Rekening Courant SGS contributie</t>
  </si>
  <si>
    <t>Crediteuren / Overlopende posten</t>
  </si>
  <si>
    <t>Debiteuren</t>
  </si>
  <si>
    <t>Clubblad de Balans</t>
  </si>
  <si>
    <t>Voorraad Covers</t>
  </si>
  <si>
    <t>Voorraad Postzegels</t>
  </si>
  <si>
    <t>Voorraad Kopieer (abonnement)</t>
  </si>
  <si>
    <t>15a</t>
  </si>
  <si>
    <t>onverklaarbare inkomsten</t>
  </si>
  <si>
    <t>Ontvangen ING rentemeerrekening</t>
  </si>
  <si>
    <t>Bank kosten ING</t>
  </si>
  <si>
    <t>Ontvangen contributie</t>
  </si>
  <si>
    <t>Donaties</t>
  </si>
  <si>
    <t>Toto Opbrengsten</t>
  </si>
  <si>
    <t>Kosten interne competitie (incl. ALV)</t>
  </si>
  <si>
    <t>Kosten externe competitie (incl. Brandstof)</t>
  </si>
  <si>
    <t>Opbrengst ZAK</t>
  </si>
  <si>
    <t>Betaalde zaalhuur</t>
  </si>
  <si>
    <t>Betaalde SGS contributie</t>
  </si>
  <si>
    <t>Kosten graveren bekers</t>
  </si>
  <si>
    <t>Kosten representatie</t>
  </si>
  <si>
    <t>Kosten administratie</t>
  </si>
  <si>
    <t>Kosten website</t>
  </si>
  <si>
    <t>Kosten materiaalverzekering &amp; KvK</t>
  </si>
  <si>
    <t>Diverse kosten</t>
  </si>
  <si>
    <t>Diverse opbrengsten</t>
  </si>
  <si>
    <t>Kosten alternatieve avonden</t>
  </si>
  <si>
    <t>Kosten rapid toernooi</t>
  </si>
  <si>
    <t>Sponsoren rapid toernooi</t>
  </si>
  <si>
    <t>Kosten kersttoernooi</t>
  </si>
  <si>
    <t>Digiborden</t>
  </si>
  <si>
    <t>Verhuur Digiborden</t>
  </si>
  <si>
    <t>Kosten Digiborden</t>
  </si>
  <si>
    <t>Reserve Digiborden (verlies) of winst</t>
  </si>
  <si>
    <t>Materiaal</t>
  </si>
  <si>
    <t>Verhuur Klokken</t>
  </si>
  <si>
    <t>Kosten aanschaf materiaal</t>
  </si>
  <si>
    <t>Reserve Materiaal (verlies) of winst</t>
  </si>
  <si>
    <t>Verbruik Covers</t>
  </si>
  <si>
    <t>Clubblad Balans Incl. Vouwen / Nieten</t>
  </si>
  <si>
    <t>Portokosten</t>
  </si>
  <si>
    <t>Sponsoren</t>
  </si>
  <si>
    <t>Algemene reserve (verlies) of winst</t>
  </si>
  <si>
    <t>Beginbalans 01-08-2015</t>
  </si>
  <si>
    <t>Verlies &amp; Winst 2015-2016</t>
  </si>
  <si>
    <t>Vooruitontvangen contributie</t>
  </si>
  <si>
    <t>Afrekening betalingsverkeer Q1 2016</t>
  </si>
  <si>
    <t>Afrekening betalingsverkeer Q4 2015</t>
  </si>
  <si>
    <t>Afrekening betalingsverkeer Q3 2015 (2/3 van €36,28)</t>
  </si>
  <si>
    <t>1 lid heeft per abuis €3 te weinig betaald</t>
  </si>
  <si>
    <t>2 dub leden buiten SGS à €72,23</t>
  </si>
  <si>
    <t>6 dub leden binnen SGS à €65,48</t>
  </si>
  <si>
    <t>4 volle leden lid per 1 maart 2016 à €45</t>
  </si>
  <si>
    <t>2 ere leden à €0</t>
  </si>
  <si>
    <t>17 Gouden Lopers à €25</t>
  </si>
  <si>
    <t>Bedankjes 24x Kadoboxen</t>
  </si>
  <si>
    <t>Ratingprijzen 2x schaakboeken</t>
  </si>
  <si>
    <t>Consumpties 18 november 2015</t>
  </si>
  <si>
    <t>Consumpties 25 november 2015</t>
  </si>
  <si>
    <t>Consumpties 2 december 2015</t>
  </si>
  <si>
    <t>Consumpties 16 december 2015</t>
  </si>
  <si>
    <t>Consumpties 3 februari 2016</t>
  </si>
  <si>
    <t>Consumpties 10 februari 2016</t>
  </si>
  <si>
    <t>Consumpties 14 oktober 2015 (2x)</t>
  </si>
  <si>
    <t>Consumpties 9 december 2015 (2x)</t>
  </si>
  <si>
    <t>Consumpties 17 februari 2016 (2x)</t>
  </si>
  <si>
    <t>Consumpties 2 mrt 2016</t>
  </si>
  <si>
    <t>Consumpties 23 mrt 2016</t>
  </si>
  <si>
    <t>Consumpties 30 mrt 2016 (2x)</t>
  </si>
  <si>
    <t>Consumpties 13 apr 2016</t>
  </si>
  <si>
    <t>Consumpties 25 mei 2016</t>
  </si>
  <si>
    <t>Consumpties 18 mei 2016 (+Hapjes Kampioenschap DRL2)</t>
  </si>
  <si>
    <t>Huur ZAK 2015</t>
  </si>
  <si>
    <t>Zaalhuur aug, sep, okt, nov, dec 2015 à €250</t>
  </si>
  <si>
    <t>Zaalhuur jan, feb, mrt, apr, mei, jun, jul à €275</t>
  </si>
  <si>
    <t>Rente</t>
  </si>
  <si>
    <t>Q3 2015 (56 vol) (alleen aug+sep 2015)</t>
  </si>
  <si>
    <t>Per okt 2015 is kwartaalbijdrage per lid verhoogd naar €11,40 (dit was €11,10)</t>
  </si>
  <si>
    <t>Q4 2015 (51 vol)</t>
  </si>
  <si>
    <t>Q1 2016 (52 vol)</t>
  </si>
  <si>
    <t>Q2 2016 (56 vol)</t>
  </si>
  <si>
    <t>Webhosting (De Heeg.nl)</t>
  </si>
  <si>
    <t>Abonnement internetforum</t>
  </si>
  <si>
    <t>Collectieve materiaalverzekering KNSB 2016</t>
  </si>
  <si>
    <t>Geld uit notatieboekjespot</t>
  </si>
  <si>
    <t xml:space="preserve">Eindspeltoernooi </t>
  </si>
  <si>
    <t>Positief overschot Inschrijfgeld - Prijzengeld</t>
  </si>
  <si>
    <t>Koenhein BV</t>
  </si>
  <si>
    <t>Bittergarnituur</t>
  </si>
  <si>
    <t>Canvasdoek Kasparov</t>
  </si>
  <si>
    <t>Adapters + Batterijen + Stekkerdozen</t>
  </si>
  <si>
    <t>Prints Programma's</t>
  </si>
  <si>
    <t>Batterijen tbv klokken (30/12)</t>
  </si>
  <si>
    <t>Inkopen Geurt</t>
  </si>
  <si>
    <t>Inkopen Pieter</t>
  </si>
  <si>
    <t>Bloemen voor Nico van Harten ivm Jubileum</t>
  </si>
  <si>
    <t>Hapjes Dijckzigt</t>
  </si>
  <si>
    <t>Veerklemmen voor de Digiborden</t>
  </si>
  <si>
    <t>Nieuw abonnement 10000 afdrukken incl. afrekening</t>
  </si>
  <si>
    <t>Factuur 207780</t>
  </si>
  <si>
    <t>Aanschaf 7x DGT3000 klokken (5apr)</t>
  </si>
  <si>
    <t>Jubileumbonnen Paul Buys</t>
  </si>
  <si>
    <t>Midgetgolf Bilthoven</t>
  </si>
  <si>
    <t>Hotspirit</t>
  </si>
  <si>
    <t>Postzegels (30dec2015)</t>
  </si>
  <si>
    <t>Slotronde SGS Promotieklasse</t>
  </si>
  <si>
    <t>Slotronde SGS 1B</t>
  </si>
  <si>
    <t>Snelschaaktoernooi (Wijnprijzen - Henk)</t>
  </si>
  <si>
    <t>Postzegels (aug 2015)</t>
  </si>
  <si>
    <t>Kosten verf Nico van Harten-trofee</t>
  </si>
  <si>
    <t>Materiaal sep2015</t>
  </si>
  <si>
    <t>Batterijen tbv digiborden slotronde SGS1B</t>
  </si>
  <si>
    <t>Prinsenstad Delft 2015 (achterstallig - nu ontvangen)</t>
  </si>
  <si>
    <t>Seizoen 01-08-2015 t/m 31-07-2016</t>
  </si>
  <si>
    <t>Begroting Kosten / Opbrengsten seizoen 2016-2017</t>
  </si>
  <si>
    <r>
      <t xml:space="preserve">Q3 2016 (alleen jul 2016) </t>
    </r>
    <r>
      <rPr>
        <sz val="8"/>
        <color rgb="FF0070C0"/>
        <rFont val="Calibri"/>
        <family val="2"/>
        <scheme val="minor"/>
      </rPr>
      <t>[PROGNOSE]</t>
    </r>
  </si>
  <si>
    <t>Draadloos Caissa-systeem Digiborden (éénmalige uitgave)</t>
  </si>
  <si>
    <t>Kosten Representatie</t>
  </si>
  <si>
    <r>
      <t xml:space="preserve">Afrekening betalingsverkeer Q3 2016 (1/3) </t>
    </r>
    <r>
      <rPr>
        <sz val="8"/>
        <color rgb="FF0070C0"/>
        <rFont val="Calibri"/>
        <family val="2"/>
        <scheme val="minor"/>
      </rPr>
      <t>[PROGNOSE]</t>
    </r>
  </si>
  <si>
    <t>Begroting 2016-2017</t>
  </si>
  <si>
    <t>Eindbalans 31 juli 2016</t>
  </si>
  <si>
    <t>4x U-pas leden</t>
  </si>
  <si>
    <t>Afrekening betalingsverkeer Q2 2016</t>
  </si>
  <si>
    <t>In de begroting is uitgegaan van het ledenaantal op peildatum 1 augustus 2016.</t>
  </si>
  <si>
    <t>7 dub leden à 65,48</t>
  </si>
  <si>
    <t>50 volle leden à 108,00</t>
  </si>
  <si>
    <t>44 volle leden à €108</t>
  </si>
  <si>
    <t>4 volle leden U-pas à € 108</t>
  </si>
  <si>
    <t>Ten opzichte van het vorige seizoen zijn er geen wijzigingen in het aantal gouden</t>
  </si>
  <si>
    <r>
      <t xml:space="preserve">lopers. Daarom begroot voor </t>
    </r>
    <r>
      <rPr>
        <sz val="8"/>
        <color rgb="FFFF0000"/>
        <rFont val="Calibri"/>
        <family val="2"/>
        <scheme val="minor"/>
      </rPr>
      <t>530,00</t>
    </r>
    <r>
      <rPr>
        <sz val="8"/>
        <color theme="1"/>
        <rFont val="Calibri"/>
        <family val="2"/>
        <scheme val="minor"/>
      </rPr>
      <t>.</t>
    </r>
  </si>
  <si>
    <t>Op deze post is 60,00 meer uitgegeven dan begroot. Dit komt omdat de bedankjes</t>
  </si>
  <si>
    <t xml:space="preserve">afgelopen seizoen duurder waren dan daarvoor. Aangezien vrijwillige inzet van </t>
  </si>
  <si>
    <t>clubleden gewaardeerd moet worden is de begroting nu naar boven bijgesteld.</t>
  </si>
  <si>
    <r>
      <t>Daarom is dit nu begroot op</t>
    </r>
    <r>
      <rPr>
        <sz val="8"/>
        <color rgb="FFFF0000"/>
        <rFont val="Calibri"/>
        <family val="2"/>
        <scheme val="minor"/>
      </rPr>
      <t xml:space="preserve"> 3475,00</t>
    </r>
  </si>
  <si>
    <t>De zaalhuur is per 1 januari al omhoog gegaan naar 275,00. Per 1 januari 2017 zal</t>
  </si>
  <si>
    <t>de zaalhuur 300,00 bedragen. In de begroting is hier rekening mee gehouden.</t>
  </si>
  <si>
    <t>Prijzen Knock-Out toernooi</t>
  </si>
  <si>
    <t>Cadeaubonnen Anton Rosmuller ivm Koningsdag 2016</t>
  </si>
  <si>
    <t>Kosten Rapidtoernooi</t>
  </si>
  <si>
    <t>Afgelopen seizoen was er een positief overschot inschrijfgeld - prijzengeld.</t>
  </si>
  <si>
    <r>
      <t xml:space="preserve">Dit zal niet begroot worden, en de begroting blijft daarom met </t>
    </r>
    <r>
      <rPr>
        <sz val="8"/>
        <color rgb="FFFF0000"/>
        <rFont val="Calibri"/>
        <family val="2"/>
        <scheme val="minor"/>
      </rPr>
      <t>120,00</t>
    </r>
  </si>
  <si>
    <t>gelijk aan het voorgaande seizoen.</t>
  </si>
  <si>
    <t>Is vorig seizoen op 100,00 begroot. De kosten waren nu iets lager.</t>
  </si>
  <si>
    <t>De verwachting is dat er komende seizoen geen grote veranderingen zullen zijn.</t>
  </si>
  <si>
    <r>
      <t xml:space="preserve">Daarom begroot op </t>
    </r>
    <r>
      <rPr>
        <sz val="8"/>
        <color rgb="FFFF0000"/>
        <rFont val="Calibri"/>
        <family val="2"/>
        <scheme val="minor"/>
      </rPr>
      <t>80,00</t>
    </r>
  </si>
  <si>
    <t>Dit komt overeen met de kosten van het dit toernooi van het afgelopen seizoen.</t>
  </si>
  <si>
    <r>
      <t xml:space="preserve">De kosten voor dit toernooi zijn begroot op </t>
    </r>
    <r>
      <rPr>
        <sz val="8"/>
        <color rgb="FFFF0000"/>
        <rFont val="Calibri"/>
        <family val="2"/>
        <scheme val="minor"/>
      </rPr>
      <t>100,00</t>
    </r>
    <r>
      <rPr>
        <sz val="8"/>
        <color theme="1"/>
        <rFont val="Calibri"/>
        <family val="2"/>
        <scheme val="minor"/>
      </rPr>
      <t>.</t>
    </r>
  </si>
  <si>
    <r>
      <t xml:space="preserve">Daarom is er voor </t>
    </r>
    <r>
      <rPr>
        <sz val="8"/>
        <color rgb="FFFF0000"/>
        <rFont val="Calibri"/>
        <family val="2"/>
        <scheme val="minor"/>
      </rPr>
      <t>5900,00</t>
    </r>
    <r>
      <rPr>
        <sz val="8"/>
        <color theme="1"/>
        <rFont val="Calibri"/>
        <family val="2"/>
        <scheme val="minor"/>
      </rPr>
      <t xml:space="preserve"> begroot.</t>
    </r>
  </si>
  <si>
    <t>Slotronden SGS</t>
  </si>
  <si>
    <t>OKU 2017</t>
  </si>
  <si>
    <t>Prinsenstad Delft 2017</t>
  </si>
  <si>
    <t>HSG Open 2016</t>
  </si>
  <si>
    <t>Postzegels (2 juli 2016)</t>
  </si>
  <si>
    <t>Postzegels (14apr2016)</t>
  </si>
  <si>
    <t>Postzegels (18 mei 2016)</t>
  </si>
  <si>
    <t>De verwachting is dat de deze kosten komend seizoen gelijk zullen blijven.</t>
  </si>
  <si>
    <r>
      <t>Daarom begroot op</t>
    </r>
    <r>
      <rPr>
        <sz val="8"/>
        <color rgb="FFFF0000"/>
        <rFont val="Calibri"/>
        <family val="2"/>
        <scheme val="minor"/>
      </rPr>
      <t xml:space="preserve"> 440,00</t>
    </r>
  </si>
  <si>
    <t>Factuur</t>
  </si>
  <si>
    <t>De verwachting is dat deze kosten gelijk zullen blijven.</t>
  </si>
  <si>
    <r>
      <t xml:space="preserve">Daarom begroot op </t>
    </r>
    <r>
      <rPr>
        <sz val="8"/>
        <color rgb="FFFF0000"/>
        <rFont val="Calibri"/>
        <family val="2"/>
        <scheme val="minor"/>
      </rPr>
      <t>600,00</t>
    </r>
    <r>
      <rPr>
        <sz val="8"/>
        <color theme="1"/>
        <rFont val="Calibri"/>
        <family val="2"/>
        <scheme val="minor"/>
      </rPr>
      <t>.</t>
    </r>
  </si>
  <si>
    <t>De kosten waren afgelopen seizoen hoger dan begroot. Dit komt omdat er</t>
  </si>
  <si>
    <t>nieuwe digitale klokken zijn aangeschaft. Daarom zullen er voor komend seizoen</t>
  </si>
  <si>
    <t>waarschijnlijk niet veel nieuwe digitale klokken nodig zijn.</t>
  </si>
  <si>
    <r>
      <t xml:space="preserve">Daarom net als vorig seizoen begroot op </t>
    </r>
    <r>
      <rPr>
        <sz val="8"/>
        <color rgb="FFFF0000"/>
        <rFont val="Calibri"/>
        <family val="2"/>
        <scheme val="minor"/>
      </rPr>
      <t>250,00</t>
    </r>
    <r>
      <rPr>
        <sz val="8"/>
        <color theme="1"/>
        <rFont val="Calibri"/>
        <family val="2"/>
        <scheme val="minor"/>
      </rPr>
      <t>.</t>
    </r>
  </si>
  <si>
    <t>De verwachting is dat er slechts kleine kosten zullen zijn, zoals batterijen ed.</t>
  </si>
  <si>
    <r>
      <t xml:space="preserve">Daarom begroot op </t>
    </r>
    <r>
      <rPr>
        <sz val="8"/>
        <color rgb="FFFF0000"/>
        <rFont val="Calibri"/>
        <family val="2"/>
        <scheme val="minor"/>
      </rPr>
      <t>100,00</t>
    </r>
  </si>
  <si>
    <r>
      <t xml:space="preserve">Dus daarom </t>
    </r>
    <r>
      <rPr>
        <sz val="8"/>
        <color rgb="FFFF0000"/>
        <rFont val="Calibri"/>
        <family val="2"/>
        <scheme val="minor"/>
      </rPr>
      <t>200,00</t>
    </r>
    <r>
      <rPr>
        <sz val="8"/>
        <color theme="1"/>
        <rFont val="Calibri"/>
        <family val="2"/>
        <scheme val="minor"/>
      </rPr>
      <t xml:space="preserve"> begroot</t>
    </r>
  </si>
  <si>
    <t>OKU 2016: De verhuurvergoeding bedraagt in totaal 240,00</t>
  </si>
  <si>
    <t>OKU 2017: De verhuurvergoeding bedraagt in totaal 240,00</t>
  </si>
  <si>
    <r>
      <t xml:space="preserve">Daarom begroot op </t>
    </r>
    <r>
      <rPr>
        <sz val="8"/>
        <color rgb="FFFF0000"/>
        <rFont val="Calibri"/>
        <family val="2"/>
        <scheme val="minor"/>
      </rPr>
      <t>370,00</t>
    </r>
  </si>
  <si>
    <t>De ZAK in een activiteit die ook dit jaar heeft plaatsgevonden. In 2016 is er een verlies geleden</t>
  </si>
  <si>
    <t xml:space="preserve"> van 100 euro. Dit levert dan (verdeeld over 3 verenigingen) een verlies op van 30,00 euro.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</si>
</sst>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&quot;€&quot;\ #,##0.00"/>
  </numFmts>
  <fonts count="1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2" fillId="0" borderId="9" xfId="0" applyFont="1" applyFill="1" applyBorder="1"/>
    <xf numFmtId="0" fontId="2" fillId="0" borderId="10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4" xfId="0" applyFont="1" applyFill="1" applyBorder="1"/>
    <xf numFmtId="0" fontId="1" fillId="0" borderId="6" xfId="0" applyFont="1" applyFill="1" applyBorder="1"/>
    <xf numFmtId="0" fontId="4" fillId="0" borderId="7" xfId="0" applyFont="1" applyBorder="1"/>
    <xf numFmtId="0" fontId="1" fillId="0" borderId="7" xfId="0" applyFont="1" applyBorder="1"/>
    <xf numFmtId="0" fontId="1" fillId="0" borderId="3" xfId="0" applyFont="1" applyBorder="1"/>
    <xf numFmtId="0" fontId="6" fillId="0" borderId="7" xfId="0" applyFont="1" applyBorder="1"/>
    <xf numFmtId="0" fontId="5" fillId="0" borderId="2" xfId="0" applyFont="1" applyBorder="1"/>
    <xf numFmtId="0" fontId="5" fillId="0" borderId="7" xfId="0" applyFont="1" applyBorder="1"/>
    <xf numFmtId="2" fontId="1" fillId="0" borderId="0" xfId="0" applyNumberFormat="1" applyFont="1" applyFill="1"/>
    <xf numFmtId="0" fontId="7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1" fillId="0" borderId="6" xfId="0" applyFont="1" applyBorder="1"/>
    <xf numFmtId="0" fontId="2" fillId="0" borderId="6" xfId="0" applyFont="1" applyFill="1" applyBorder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7" xfId="0" applyNumberFormat="1" applyFont="1" applyBorder="1"/>
    <xf numFmtId="164" fontId="5" fillId="0" borderId="0" xfId="0" applyNumberFormat="1" applyFont="1" applyBorder="1"/>
    <xf numFmtId="164" fontId="3" fillId="0" borderId="7" xfId="0" applyNumberFormat="1" applyFont="1" applyBorder="1"/>
    <xf numFmtId="0" fontId="6" fillId="0" borderId="0" xfId="0" applyFont="1" applyBorder="1"/>
    <xf numFmtId="2" fontId="1" fillId="0" borderId="0" xfId="0" applyNumberFormat="1" applyFont="1" applyFill="1" applyBorder="1"/>
    <xf numFmtId="2" fontId="1" fillId="0" borderId="5" xfId="0" applyNumberFormat="1" applyFont="1" applyFill="1" applyBorder="1"/>
    <xf numFmtId="0" fontId="0" fillId="0" borderId="0" xfId="0" applyFill="1" applyBorder="1"/>
    <xf numFmtId="164" fontId="3" fillId="0" borderId="0" xfId="0" applyNumberFormat="1" applyFont="1"/>
    <xf numFmtId="164" fontId="4" fillId="0" borderId="10" xfId="0" applyNumberFormat="1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2" fontId="1" fillId="0" borderId="4" xfId="0" applyNumberFormat="1" applyFont="1" applyFill="1" applyBorder="1"/>
    <xf numFmtId="164" fontId="5" fillId="0" borderId="0" xfId="0" applyNumberFormat="1" applyFont="1"/>
    <xf numFmtId="0" fontId="1" fillId="0" borderId="4" xfId="0" applyFont="1" applyBorder="1"/>
    <xf numFmtId="0" fontId="9" fillId="0" borderId="6" xfId="0" applyFont="1" applyBorder="1"/>
    <xf numFmtId="164" fontId="1" fillId="0" borderId="0" xfId="0" applyNumberFormat="1" applyFont="1" applyBorder="1"/>
    <xf numFmtId="0" fontId="1" fillId="0" borderId="5" xfId="0" applyFont="1" applyFill="1" applyBorder="1"/>
    <xf numFmtId="164" fontId="5" fillId="0" borderId="5" xfId="0" applyNumberFormat="1" applyFont="1" applyBorder="1"/>
    <xf numFmtId="164" fontId="6" fillId="0" borderId="0" xfId="0" applyNumberFormat="1" applyFont="1" applyBorder="1"/>
    <xf numFmtId="0" fontId="9" fillId="0" borderId="0" xfId="0" applyFont="1" applyBorder="1"/>
    <xf numFmtId="0" fontId="2" fillId="0" borderId="0" xfId="0" applyFont="1"/>
    <xf numFmtId="0" fontId="2" fillId="0" borderId="1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2" fillId="0" borderId="2" xfId="0" applyFont="1" applyFill="1" applyBorder="1"/>
    <xf numFmtId="0" fontId="10" fillId="0" borderId="1" xfId="0" applyFont="1" applyFill="1" applyBorder="1"/>
    <xf numFmtId="0" fontId="2" fillId="0" borderId="3" xfId="0" applyFont="1" applyFill="1" applyBorder="1"/>
    <xf numFmtId="0" fontId="2" fillId="0" borderId="1" xfId="0" applyFont="1" applyBorder="1"/>
    <xf numFmtId="0" fontId="1" fillId="0" borderId="2" xfId="0" applyFont="1" applyFill="1" applyBorder="1"/>
    <xf numFmtId="2" fontId="1" fillId="0" borderId="2" xfId="0" applyNumberFormat="1" applyFont="1" applyFill="1" applyBorder="1"/>
    <xf numFmtId="164" fontId="4" fillId="0" borderId="8" xfId="0" applyNumberFormat="1" applyFont="1" applyBorder="1"/>
    <xf numFmtId="0" fontId="2" fillId="0" borderId="10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0" fillId="0" borderId="2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5" fillId="0" borderId="0" xfId="0" applyFont="1"/>
    <xf numFmtId="0" fontId="2" fillId="0" borderId="5" xfId="0" applyFont="1" applyFill="1" applyBorder="1"/>
    <xf numFmtId="43" fontId="0" fillId="0" borderId="0" xfId="1" applyFont="1"/>
    <xf numFmtId="41" fontId="0" fillId="0" borderId="0" xfId="2" applyFont="1"/>
    <xf numFmtId="43" fontId="0" fillId="0" borderId="4" xfId="1" applyFont="1" applyBorder="1"/>
    <xf numFmtId="41" fontId="12" fillId="0" borderId="0" xfId="2" applyFont="1"/>
    <xf numFmtId="43" fontId="8" fillId="0" borderId="0" xfId="1" applyFont="1"/>
    <xf numFmtId="43" fontId="8" fillId="0" borderId="4" xfId="1" applyFont="1" applyBorder="1"/>
    <xf numFmtId="43" fontId="13" fillId="0" borderId="0" xfId="1" applyFont="1"/>
    <xf numFmtId="2" fontId="1" fillId="0" borderId="9" xfId="0" applyNumberFormat="1" applyFont="1" applyFill="1" applyBorder="1"/>
    <xf numFmtId="2" fontId="2" fillId="0" borderId="1" xfId="0" applyNumberFormat="1" applyFont="1" applyFill="1" applyBorder="1"/>
    <xf numFmtId="2" fontId="1" fillId="0" borderId="6" xfId="0" applyNumberFormat="1" applyFont="1" applyFill="1" applyBorder="1"/>
    <xf numFmtId="0" fontId="5" fillId="0" borderId="4" xfId="0" applyFont="1" applyFill="1" applyBorder="1"/>
    <xf numFmtId="0" fontId="2" fillId="0" borderId="4" xfId="0" applyFont="1" applyFill="1" applyBorder="1"/>
    <xf numFmtId="0" fontId="5" fillId="0" borderId="5" xfId="0" applyFont="1" applyFill="1" applyBorder="1"/>
    <xf numFmtId="0" fontId="1" fillId="0" borderId="8" xfId="0" applyFont="1" applyFill="1" applyBorder="1"/>
    <xf numFmtId="2" fontId="3" fillId="0" borderId="5" xfId="0" applyNumberFormat="1" applyFont="1" applyFill="1" applyBorder="1"/>
    <xf numFmtId="164" fontId="5" fillId="0" borderId="5" xfId="0" applyNumberFormat="1" applyFont="1" applyFill="1" applyBorder="1"/>
    <xf numFmtId="0" fontId="1" fillId="0" borderId="3" xfId="0" applyFont="1" applyFill="1" applyBorder="1"/>
    <xf numFmtId="0" fontId="2" fillId="0" borderId="11" xfId="0" applyFont="1" applyFill="1" applyBorder="1"/>
    <xf numFmtId="164" fontId="4" fillId="0" borderId="11" xfId="0" applyNumberFormat="1" applyFont="1" applyFill="1" applyBorder="1"/>
    <xf numFmtId="2" fontId="1" fillId="0" borderId="3" xfId="0" applyNumberFormat="1" applyFont="1" applyFill="1" applyBorder="1"/>
    <xf numFmtId="0" fontId="5" fillId="0" borderId="4" xfId="0" applyFont="1" applyBorder="1"/>
    <xf numFmtId="0" fontId="5" fillId="0" borderId="6" xfId="0" applyFont="1" applyBorder="1"/>
    <xf numFmtId="41" fontId="0" fillId="0" borderId="12" xfId="2" applyFont="1" applyBorder="1"/>
    <xf numFmtId="43" fontId="0" fillId="0" borderId="12" xfId="1" applyFont="1" applyBorder="1"/>
    <xf numFmtId="43" fontId="0" fillId="0" borderId="13" xfId="1" applyFont="1" applyBorder="1"/>
    <xf numFmtId="41" fontId="0" fillId="0" borderId="0" xfId="2" applyFont="1" applyBorder="1"/>
    <xf numFmtId="43" fontId="0" fillId="0" borderId="0" xfId="1" applyFont="1" applyBorder="1"/>
    <xf numFmtId="0" fontId="0" fillId="0" borderId="4" xfId="0" applyFill="1" applyBorder="1"/>
  </cellXfs>
  <cellStyles count="3">
    <cellStyle name="Comma" xfId="1" builtinId="3"/>
    <cellStyle name="Comma [0]" xfId="2" builtinId="6"/>
    <cellStyle name="Normal" xfId="0" builtinId="0"/>
  </cellStyles>
  <dxfs count="5">
    <dxf>
      <numFmt numFmtId="35" formatCode="_ * #,##0.00_ ;_ * \-#,##0.00_ ;_ * &quot;-&quot;??_ ;_ @_ 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le18" displayName="Table18" ref="A2:B62" totalsRowShown="0" tableBorderDxfId="4" headerRowCellStyle="Comma [0]" dataCellStyle="Comma [0]">
  <autoFilter ref="A2:B62"/>
  <tableColumns count="2">
    <tableColumn id="1" name="Column1" dataCellStyle="Comma [0]"/>
    <tableColumn id="2" name="Column2" dataCellStyle="Comma [0]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7" name="Table29" displayName="Table29" ref="C2:D62" totalsRowShown="0" tableBorderDxfId="3" headerRowCellStyle="Comma" dataCellStyle="Comma">
  <autoFilter ref="C2:D62"/>
  <tableColumns count="2">
    <tableColumn id="1" name="Column1" dataCellStyle="Comma"/>
    <tableColumn id="2" name="Column2" dataCellStyle="Comma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8" name="Table310" displayName="Table310" ref="E2:F62" totalsRowShown="0" headerRowCellStyle="Comma" dataCellStyle="Comma">
  <autoFilter ref="E2:F62"/>
  <tableColumns count="2">
    <tableColumn id="1" name="Column1" dataCellStyle="Comma"/>
    <tableColumn id="2" name="Column2" dataCellStyle="Comma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9" name="Table411" displayName="Table411" ref="G2:H62" totalsRowShown="0" headerRowCellStyle="Comma" dataCellStyle="Comma">
  <autoFilter ref="G2:H62"/>
  <tableColumns count="2">
    <tableColumn id="1" name="Column1" dataDxfId="2" dataCellStyle="Comma"/>
    <tableColumn id="2" name="Column2" dataCellStyle="Comma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10" name="Table613" displayName="Table613" ref="K2:L62" totalsRowShown="0" headerRowCellStyle="Comma" dataCellStyle="Comma">
  <autoFilter ref="K2:L62"/>
  <tableColumns count="2">
    <tableColumn id="1" name="Column1" dataDxfId="1" dataCellStyle="Comma"/>
    <tableColumn id="2" name="Column2" dataCellStyle="Comma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I2:J63" totalsRowShown="0" headerRowCellStyle="Comma" dataCellStyle="Comma">
  <autoFilter ref="I2:J63"/>
  <tableColumns count="2">
    <tableColumn id="1" name="Column1" dataDxfId="0" dataCellStyle="Comma"/>
    <tableColumn id="2" name="Column2" dataCellStyle="Comma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N11" sqref="N11"/>
    </sheetView>
  </sheetViews>
  <sheetFormatPr defaultRowHeight="15"/>
  <cols>
    <col min="1" max="1" width="6.7109375" style="69" customWidth="1"/>
    <col min="2" max="2" width="35.28515625" style="69" customWidth="1"/>
    <col min="3" max="3" width="10" style="68" bestFit="1" customWidth="1"/>
    <col min="4" max="4" width="10" style="68" customWidth="1"/>
    <col min="5" max="5" width="10" style="68" bestFit="1" customWidth="1"/>
    <col min="6" max="6" width="12.85546875" style="68" customWidth="1"/>
    <col min="7" max="7" width="11.5703125" style="68" bestFit="1" customWidth="1"/>
    <col min="8" max="8" width="12.5703125" style="68" customWidth="1"/>
    <col min="9" max="10" width="11" style="68" customWidth="1"/>
    <col min="11" max="11" width="9.28515625" style="68" bestFit="1" customWidth="1"/>
    <col min="12" max="12" width="11.42578125" style="68" customWidth="1"/>
    <col min="13" max="16384" width="9.140625" style="34"/>
  </cols>
  <sheetData>
    <row r="1" spans="1:13">
      <c r="B1" s="69" t="s">
        <v>181</v>
      </c>
      <c r="C1" s="68" t="s">
        <v>54</v>
      </c>
      <c r="E1" s="68" t="s">
        <v>111</v>
      </c>
      <c r="G1" s="68" t="s">
        <v>112</v>
      </c>
      <c r="I1" s="68" t="s">
        <v>188</v>
      </c>
      <c r="K1" s="68" t="s">
        <v>187</v>
      </c>
    </row>
    <row r="2" spans="1:13">
      <c r="A2" s="69" t="s">
        <v>55</v>
      </c>
      <c r="B2" s="69" t="s">
        <v>56</v>
      </c>
      <c r="C2" s="68" t="s">
        <v>55</v>
      </c>
      <c r="D2" s="68" t="s">
        <v>56</v>
      </c>
      <c r="E2" s="68" t="s">
        <v>55</v>
      </c>
      <c r="F2" s="68" t="s">
        <v>56</v>
      </c>
      <c r="G2" s="68" t="s">
        <v>55</v>
      </c>
      <c r="H2" s="68" t="s">
        <v>56</v>
      </c>
      <c r="I2" s="68" t="s">
        <v>55</v>
      </c>
      <c r="J2" s="68" t="s">
        <v>56</v>
      </c>
      <c r="K2" s="68" t="s">
        <v>55</v>
      </c>
      <c r="L2" s="68" t="s">
        <v>56</v>
      </c>
    </row>
    <row r="3" spans="1:13">
      <c r="A3" s="69" t="s">
        <v>36</v>
      </c>
      <c r="B3" s="69" t="s">
        <v>57</v>
      </c>
      <c r="C3" s="68" t="s">
        <v>58</v>
      </c>
      <c r="D3" s="68" t="s">
        <v>59</v>
      </c>
      <c r="E3" s="68" t="s">
        <v>58</v>
      </c>
      <c r="F3" s="68" t="s">
        <v>59</v>
      </c>
      <c r="G3" s="70" t="s">
        <v>58</v>
      </c>
      <c r="H3" s="68" t="s">
        <v>59</v>
      </c>
      <c r="I3" s="70" t="s">
        <v>58</v>
      </c>
      <c r="J3" s="68" t="s">
        <v>59</v>
      </c>
      <c r="K3" s="70" t="s">
        <v>58</v>
      </c>
      <c r="L3" s="68" t="s">
        <v>59</v>
      </c>
      <c r="M3" s="95"/>
    </row>
    <row r="4" spans="1:13">
      <c r="A4" s="69">
        <v>1</v>
      </c>
      <c r="B4" s="69" t="s">
        <v>60</v>
      </c>
      <c r="E4" s="68">
        <v>2562.2800000000002</v>
      </c>
      <c r="G4" s="70"/>
      <c r="I4" s="70">
        <v>216.65</v>
      </c>
      <c r="K4" s="70"/>
      <c r="M4" s="95"/>
    </row>
    <row r="5" spans="1:13">
      <c r="A5" s="69">
        <v>2</v>
      </c>
      <c r="B5" s="69" t="s">
        <v>61</v>
      </c>
      <c r="E5" s="68">
        <v>11036.2</v>
      </c>
      <c r="G5" s="70"/>
      <c r="I5" s="70">
        <v>10290.85</v>
      </c>
      <c r="K5" s="70"/>
      <c r="M5" s="95"/>
    </row>
    <row r="6" spans="1:13">
      <c r="A6" s="69">
        <v>3</v>
      </c>
      <c r="B6" s="69" t="s">
        <v>62</v>
      </c>
      <c r="F6" s="68">
        <f>SUM(E4:E20)-SUM(F7:F20)</f>
        <v>13092.860000000002</v>
      </c>
      <c r="G6" s="70"/>
      <c r="I6" s="70"/>
      <c r="J6" s="68">
        <f>SUM(I4:I20)-SUM(J7:J20)</f>
        <v>9697.4499999999989</v>
      </c>
      <c r="K6" s="70"/>
      <c r="M6" s="95"/>
    </row>
    <row r="7" spans="1:13">
      <c r="A7" s="69">
        <v>4</v>
      </c>
      <c r="B7" s="69" t="s">
        <v>63</v>
      </c>
      <c r="F7" s="68">
        <v>250</v>
      </c>
      <c r="G7" s="70"/>
      <c r="I7" s="70">
        <v>74.22</v>
      </c>
      <c r="K7" s="70"/>
      <c r="M7" s="95"/>
    </row>
    <row r="8" spans="1:13">
      <c r="A8" s="69">
        <v>5</v>
      </c>
      <c r="B8" s="69" t="s">
        <v>64</v>
      </c>
      <c r="F8" s="68">
        <v>0</v>
      </c>
      <c r="G8" s="70"/>
      <c r="I8" s="70"/>
      <c r="J8" s="68">
        <v>708.87</v>
      </c>
      <c r="K8" s="70"/>
      <c r="M8" s="95"/>
    </row>
    <row r="9" spans="1:13">
      <c r="A9" s="69">
        <v>6</v>
      </c>
      <c r="B9" s="69" t="s">
        <v>65</v>
      </c>
      <c r="E9" s="68">
        <f>C60</f>
        <v>-782</v>
      </c>
      <c r="G9" s="70"/>
      <c r="I9" s="70">
        <v>-1504.15</v>
      </c>
      <c r="K9" s="70"/>
      <c r="M9" s="95"/>
    </row>
    <row r="10" spans="1:13">
      <c r="A10" s="69">
        <v>7</v>
      </c>
      <c r="B10" s="69" t="s">
        <v>66</v>
      </c>
      <c r="E10" s="68">
        <v>1</v>
      </c>
      <c r="G10" s="70"/>
      <c r="I10" s="70">
        <v>1</v>
      </c>
      <c r="K10" s="70"/>
      <c r="M10" s="95"/>
    </row>
    <row r="11" spans="1:13">
      <c r="A11" s="69">
        <v>8</v>
      </c>
      <c r="B11" s="69" t="s">
        <v>67</v>
      </c>
      <c r="F11" s="68">
        <v>0</v>
      </c>
      <c r="G11" s="70"/>
      <c r="I11" s="70"/>
      <c r="K11" s="70"/>
      <c r="M11" s="95"/>
    </row>
    <row r="12" spans="1:13">
      <c r="A12" s="69">
        <v>9</v>
      </c>
      <c r="B12" s="69" t="s">
        <v>47</v>
      </c>
      <c r="E12" s="68">
        <v>309</v>
      </c>
      <c r="G12" s="70"/>
      <c r="I12" s="70">
        <v>435</v>
      </c>
      <c r="K12" s="70"/>
      <c r="M12" s="95"/>
    </row>
    <row r="13" spans="1:13">
      <c r="A13" s="69">
        <v>10</v>
      </c>
      <c r="B13" s="69" t="s">
        <v>68</v>
      </c>
      <c r="E13" s="68">
        <v>750.28</v>
      </c>
      <c r="G13" s="70"/>
      <c r="I13" s="70">
        <v>275.64999999999998</v>
      </c>
      <c r="K13" s="70"/>
      <c r="M13" s="95"/>
    </row>
    <row r="14" spans="1:13" hidden="1">
      <c r="A14" s="69">
        <v>11</v>
      </c>
      <c r="B14" s="69" t="s">
        <v>69</v>
      </c>
      <c r="F14" s="68">
        <v>1201</v>
      </c>
      <c r="G14" s="70"/>
      <c r="I14" s="70"/>
      <c r="K14" s="70"/>
      <c r="M14" s="95"/>
    </row>
    <row r="15" spans="1:13">
      <c r="A15" s="69">
        <v>12</v>
      </c>
      <c r="B15" s="69" t="s">
        <v>70</v>
      </c>
      <c r="E15" s="68">
        <v>25</v>
      </c>
      <c r="G15" s="70"/>
      <c r="I15" s="70">
        <v>25</v>
      </c>
      <c r="K15" s="70"/>
      <c r="M15" s="95"/>
    </row>
    <row r="16" spans="1:13">
      <c r="G16" s="70"/>
      <c r="I16" s="70"/>
      <c r="K16" s="70"/>
      <c r="M16" s="95"/>
    </row>
    <row r="17" spans="1:13">
      <c r="B17" s="71" t="s">
        <v>71</v>
      </c>
      <c r="G17" s="70"/>
      <c r="I17" s="70"/>
      <c r="K17" s="70"/>
      <c r="M17" s="95"/>
    </row>
    <row r="18" spans="1:13">
      <c r="A18" s="69">
        <v>13</v>
      </c>
      <c r="B18" s="69" t="s">
        <v>72</v>
      </c>
      <c r="E18" s="68">
        <v>206.5</v>
      </c>
      <c r="G18" s="70"/>
      <c r="I18" s="70">
        <v>156.5</v>
      </c>
      <c r="K18" s="70"/>
      <c r="M18" s="95"/>
    </row>
    <row r="19" spans="1:13">
      <c r="A19" s="93">
        <v>14</v>
      </c>
      <c r="B19" s="93" t="s">
        <v>73</v>
      </c>
      <c r="C19" s="94"/>
      <c r="D19" s="94"/>
      <c r="E19" s="94">
        <v>0</v>
      </c>
      <c r="F19" s="94"/>
      <c r="G19" s="70"/>
      <c r="H19" s="94"/>
      <c r="I19" s="70"/>
      <c r="J19" s="94"/>
      <c r="K19" s="70"/>
      <c r="L19" s="94"/>
      <c r="M19" s="95"/>
    </row>
    <row r="20" spans="1:13" ht="15.75" thickBot="1">
      <c r="A20" s="90">
        <v>15</v>
      </c>
      <c r="B20" s="90" t="s">
        <v>74</v>
      </c>
      <c r="C20" s="91"/>
      <c r="D20" s="91"/>
      <c r="E20" s="91">
        <v>435.6</v>
      </c>
      <c r="F20" s="91"/>
      <c r="G20" s="92"/>
      <c r="H20" s="91"/>
      <c r="I20" s="92">
        <v>435.6</v>
      </c>
      <c r="J20" s="91"/>
      <c r="K20" s="92"/>
      <c r="L20" s="91"/>
      <c r="M20" s="95"/>
    </row>
    <row r="21" spans="1:13" hidden="1">
      <c r="A21" s="69" t="s">
        <v>75</v>
      </c>
      <c r="B21" s="69" t="s">
        <v>76</v>
      </c>
      <c r="G21" s="70"/>
      <c r="I21" s="70"/>
      <c r="K21" s="70"/>
      <c r="M21" s="95"/>
    </row>
    <row r="22" spans="1:13">
      <c r="A22" s="69">
        <v>16</v>
      </c>
      <c r="B22" s="69" t="s">
        <v>77</v>
      </c>
      <c r="D22" s="68">
        <v>100</v>
      </c>
      <c r="G22" s="70"/>
      <c r="H22" s="68">
        <v>100</v>
      </c>
      <c r="I22" s="70"/>
      <c r="K22" s="70"/>
      <c r="L22" s="68">
        <v>100</v>
      </c>
      <c r="M22" s="95"/>
    </row>
    <row r="23" spans="1:13">
      <c r="A23" s="69">
        <v>17</v>
      </c>
      <c r="B23" s="69" t="s">
        <v>78</v>
      </c>
      <c r="C23" s="68">
        <v>130</v>
      </c>
      <c r="G23" s="70">
        <f>Toelichting!D18</f>
        <v>122.75</v>
      </c>
      <c r="I23" s="70"/>
      <c r="K23" s="70">
        <v>130</v>
      </c>
      <c r="M23" s="95"/>
    </row>
    <row r="24" spans="1:13">
      <c r="A24" s="69">
        <v>18</v>
      </c>
      <c r="B24" s="69" t="s">
        <v>79</v>
      </c>
      <c r="D24" s="68">
        <v>6525</v>
      </c>
      <c r="G24" s="70"/>
      <c r="H24" s="68">
        <f>Toelichting!D28</f>
        <v>5901.34</v>
      </c>
      <c r="I24" s="70"/>
      <c r="K24" s="70"/>
      <c r="L24" s="68">
        <v>5900</v>
      </c>
      <c r="M24" s="95"/>
    </row>
    <row r="25" spans="1:13">
      <c r="A25" s="69">
        <v>19</v>
      </c>
      <c r="B25" s="69" t="s">
        <v>80</v>
      </c>
      <c r="D25" s="68">
        <v>558</v>
      </c>
      <c r="G25" s="70"/>
      <c r="H25" s="68">
        <f>Toelichting!D35</f>
        <v>533</v>
      </c>
      <c r="I25" s="70"/>
      <c r="K25" s="70"/>
      <c r="L25" s="68">
        <v>530</v>
      </c>
      <c r="M25" s="95"/>
    </row>
    <row r="26" spans="1:13">
      <c r="A26" s="69">
        <v>20</v>
      </c>
      <c r="B26" s="69" t="s">
        <v>81</v>
      </c>
      <c r="D26" s="68">
        <v>30</v>
      </c>
      <c r="G26" s="70"/>
      <c r="H26" s="68">
        <v>0</v>
      </c>
      <c r="I26" s="70"/>
      <c r="K26" s="70"/>
      <c r="L26" s="68">
        <v>0</v>
      </c>
      <c r="M26" s="95"/>
    </row>
    <row r="27" spans="1:13">
      <c r="A27" s="69">
        <v>21</v>
      </c>
      <c r="B27" s="69" t="s">
        <v>82</v>
      </c>
      <c r="C27" s="68">
        <v>150</v>
      </c>
      <c r="G27" s="70">
        <f>Toelichting!D41</f>
        <v>210.27999999999997</v>
      </c>
      <c r="I27" s="70"/>
      <c r="K27" s="70">
        <v>200</v>
      </c>
      <c r="M27" s="95"/>
    </row>
    <row r="28" spans="1:13">
      <c r="A28" s="69">
        <v>22</v>
      </c>
      <c r="B28" s="69" t="s">
        <v>83</v>
      </c>
      <c r="C28" s="68">
        <v>250</v>
      </c>
      <c r="G28" s="70">
        <f>Toelichting!D59</f>
        <v>234</v>
      </c>
      <c r="I28" s="70"/>
      <c r="K28" s="70">
        <v>250</v>
      </c>
      <c r="M28" s="95"/>
    </row>
    <row r="29" spans="1:13">
      <c r="A29" s="69">
        <v>23</v>
      </c>
      <c r="B29" s="69" t="s">
        <v>84</v>
      </c>
      <c r="D29" s="68">
        <v>400</v>
      </c>
      <c r="G29" s="70"/>
      <c r="H29" s="68">
        <f>Toelichting!D64</f>
        <v>400</v>
      </c>
      <c r="I29" s="70"/>
      <c r="K29" s="70"/>
      <c r="L29" s="68">
        <v>370</v>
      </c>
      <c r="M29" s="95"/>
    </row>
    <row r="30" spans="1:13">
      <c r="A30" s="69">
        <v>24</v>
      </c>
      <c r="B30" s="69" t="s">
        <v>85</v>
      </c>
      <c r="C30" s="68">
        <v>3150</v>
      </c>
      <c r="G30" s="70">
        <f>Toelichting!D69</f>
        <v>3175</v>
      </c>
      <c r="I30" s="70"/>
      <c r="K30" s="70">
        <v>3475</v>
      </c>
      <c r="M30" s="95"/>
    </row>
    <row r="31" spans="1:13">
      <c r="A31" s="69">
        <v>25</v>
      </c>
      <c r="B31" s="69" t="s">
        <v>86</v>
      </c>
      <c r="C31" s="68">
        <v>2450</v>
      </c>
      <c r="G31" s="70">
        <f>Toelichting!D78</f>
        <v>2439.8000000000002</v>
      </c>
      <c r="I31" s="70"/>
      <c r="K31" s="70">
        <v>2450</v>
      </c>
      <c r="M31" s="95"/>
    </row>
    <row r="32" spans="1:13">
      <c r="A32" s="69">
        <v>26</v>
      </c>
      <c r="B32" s="69" t="s">
        <v>87</v>
      </c>
      <c r="C32" s="68">
        <v>100</v>
      </c>
      <c r="G32" s="70">
        <v>130</v>
      </c>
      <c r="I32" s="70"/>
      <c r="K32" s="70">
        <v>100</v>
      </c>
      <c r="M32" s="95"/>
    </row>
    <row r="33" spans="1:13">
      <c r="A33" s="69">
        <v>27</v>
      </c>
      <c r="B33" s="69" t="s">
        <v>88</v>
      </c>
      <c r="C33" s="68">
        <v>0</v>
      </c>
      <c r="G33" s="70">
        <f>Toelichting!D82</f>
        <v>25</v>
      </c>
      <c r="I33" s="70"/>
      <c r="K33" s="70">
        <v>0</v>
      </c>
      <c r="M33" s="95"/>
    </row>
    <row r="34" spans="1:13">
      <c r="A34" s="69">
        <v>28</v>
      </c>
      <c r="B34" s="69" t="s">
        <v>89</v>
      </c>
      <c r="C34" s="68">
        <v>10</v>
      </c>
      <c r="G34" s="70">
        <v>0</v>
      </c>
      <c r="I34" s="70"/>
      <c r="K34" s="70">
        <v>0</v>
      </c>
      <c r="M34" s="95"/>
    </row>
    <row r="35" spans="1:13">
      <c r="A35" s="69">
        <v>29</v>
      </c>
      <c r="B35" s="69" t="s">
        <v>90</v>
      </c>
      <c r="C35" s="68">
        <v>120</v>
      </c>
      <c r="G35" s="70">
        <f>Toelichting!D87</f>
        <v>120.59</v>
      </c>
      <c r="I35" s="70"/>
      <c r="K35" s="70">
        <v>120</v>
      </c>
      <c r="M35" s="95"/>
    </row>
    <row r="36" spans="1:13">
      <c r="A36" s="69">
        <v>30</v>
      </c>
      <c r="B36" s="69" t="s">
        <v>91</v>
      </c>
      <c r="C36" s="68">
        <v>30</v>
      </c>
      <c r="G36" s="70">
        <f>Toelichting!D90</f>
        <v>25.99</v>
      </c>
      <c r="I36" s="70"/>
      <c r="K36" s="70">
        <v>30</v>
      </c>
      <c r="M36" s="95"/>
    </row>
    <row r="37" spans="1:13">
      <c r="A37" s="69">
        <v>31</v>
      </c>
      <c r="B37" s="69" t="s">
        <v>92</v>
      </c>
      <c r="C37" s="68">
        <v>0</v>
      </c>
      <c r="G37" s="70">
        <f>Toelichting!D96</f>
        <v>2004.45</v>
      </c>
      <c r="I37" s="70"/>
      <c r="K37" s="70">
        <v>0</v>
      </c>
      <c r="M37" s="95"/>
    </row>
    <row r="38" spans="1:13">
      <c r="A38" s="69">
        <v>32</v>
      </c>
      <c r="B38" s="69" t="s">
        <v>93</v>
      </c>
      <c r="D38" s="68">
        <v>0</v>
      </c>
      <c r="G38" s="70"/>
      <c r="H38" s="68">
        <f>Toelichting!D100</f>
        <v>25</v>
      </c>
      <c r="I38" s="70"/>
      <c r="K38" s="70"/>
      <c r="L38" s="68">
        <v>0</v>
      </c>
      <c r="M38" s="95"/>
    </row>
    <row r="39" spans="1:13">
      <c r="A39" s="69">
        <v>33</v>
      </c>
      <c r="B39" s="69" t="s">
        <v>94</v>
      </c>
      <c r="C39" s="68">
        <v>100</v>
      </c>
      <c r="G39" s="70">
        <f>Toelichting!D106</f>
        <v>68.86</v>
      </c>
      <c r="I39" s="70"/>
      <c r="K39" s="70">
        <v>75</v>
      </c>
      <c r="M39" s="95"/>
    </row>
    <row r="40" spans="1:13">
      <c r="A40" s="69">
        <v>34</v>
      </c>
      <c r="B40" s="69" t="s">
        <v>95</v>
      </c>
      <c r="C40" s="68">
        <v>120</v>
      </c>
      <c r="G40" s="70">
        <f>Toelichting!D114</f>
        <v>50.16</v>
      </c>
      <c r="I40" s="70"/>
      <c r="K40" s="70">
        <v>120</v>
      </c>
      <c r="M40" s="95"/>
    </row>
    <row r="41" spans="1:13">
      <c r="A41" s="69">
        <v>35</v>
      </c>
      <c r="B41" s="69" t="s">
        <v>96</v>
      </c>
      <c r="D41" s="68">
        <v>150</v>
      </c>
      <c r="G41" s="70"/>
      <c r="H41" s="68">
        <f>Toelichting!D117</f>
        <v>150</v>
      </c>
      <c r="I41" s="70"/>
      <c r="K41" s="70"/>
      <c r="L41" s="68">
        <v>150</v>
      </c>
      <c r="M41" s="95"/>
    </row>
    <row r="42" spans="1:13">
      <c r="A42" s="69">
        <v>36</v>
      </c>
      <c r="B42" s="69" t="s">
        <v>97</v>
      </c>
      <c r="C42" s="68">
        <v>120</v>
      </c>
      <c r="G42" s="70">
        <f>Toelichting!D123</f>
        <v>98.509999999999991</v>
      </c>
      <c r="I42" s="70"/>
      <c r="K42" s="70">
        <v>100</v>
      </c>
      <c r="M42" s="95"/>
    </row>
    <row r="43" spans="1:13">
      <c r="G43" s="70"/>
      <c r="I43" s="70"/>
      <c r="K43" s="70"/>
      <c r="M43" s="95"/>
    </row>
    <row r="44" spans="1:13">
      <c r="B44" s="71" t="s">
        <v>98</v>
      </c>
      <c r="G44" s="70"/>
      <c r="I44" s="70"/>
      <c r="K44" s="70"/>
      <c r="M44" s="95"/>
    </row>
    <row r="45" spans="1:13">
      <c r="A45" s="69">
        <v>37</v>
      </c>
      <c r="B45" s="69" t="s">
        <v>99</v>
      </c>
      <c r="D45" s="68">
        <v>640</v>
      </c>
      <c r="G45" s="70"/>
      <c r="H45" s="68">
        <f>Toelichting!D132</f>
        <v>840</v>
      </c>
      <c r="I45" s="70"/>
      <c r="K45" s="70"/>
      <c r="L45" s="68">
        <v>440</v>
      </c>
      <c r="M45" s="95"/>
    </row>
    <row r="46" spans="1:13">
      <c r="A46" s="69">
        <v>38</v>
      </c>
      <c r="B46" s="69" t="s">
        <v>100</v>
      </c>
      <c r="C46" s="68">
        <v>2000</v>
      </c>
      <c r="D46" s="68">
        <v>2000</v>
      </c>
      <c r="G46" s="70">
        <f>Toelichting!D141</f>
        <v>131.13</v>
      </c>
      <c r="I46" s="70"/>
      <c r="K46" s="70">
        <v>100</v>
      </c>
      <c r="M46" s="95"/>
    </row>
    <row r="47" spans="1:13">
      <c r="A47" s="69">
        <v>39</v>
      </c>
      <c r="B47" s="69" t="s">
        <v>101</v>
      </c>
      <c r="C47" s="68">
        <v>1360</v>
      </c>
      <c r="G47" s="70"/>
      <c r="H47" s="74">
        <f>SUM(H45:H46)-(G46)</f>
        <v>708.87</v>
      </c>
      <c r="I47" s="70"/>
      <c r="K47" s="70"/>
      <c r="M47" s="95"/>
    </row>
    <row r="48" spans="1:13">
      <c r="G48" s="70"/>
      <c r="I48" s="70"/>
      <c r="K48" s="70"/>
      <c r="M48" s="95"/>
    </row>
    <row r="49" spans="1:13">
      <c r="B49" s="71" t="s">
        <v>102</v>
      </c>
      <c r="G49" s="70"/>
      <c r="I49" s="70"/>
      <c r="K49" s="70"/>
      <c r="M49" s="95"/>
    </row>
    <row r="50" spans="1:13">
      <c r="A50" s="69">
        <v>40</v>
      </c>
      <c r="B50" s="69" t="s">
        <v>103</v>
      </c>
      <c r="D50" s="68">
        <v>0</v>
      </c>
      <c r="G50" s="70"/>
      <c r="H50" s="68">
        <v>0</v>
      </c>
      <c r="I50" s="70"/>
      <c r="K50" s="70"/>
      <c r="L50" s="68">
        <v>0</v>
      </c>
      <c r="M50" s="95"/>
    </row>
    <row r="51" spans="1:13">
      <c r="A51" s="69">
        <v>41</v>
      </c>
      <c r="B51" s="69" t="s">
        <v>104</v>
      </c>
      <c r="C51" s="68">
        <v>250</v>
      </c>
      <c r="D51" s="68">
        <v>250</v>
      </c>
      <c r="G51" s="70">
        <f>Toelichting!D149</f>
        <v>574.22</v>
      </c>
      <c r="H51" s="68">
        <v>250</v>
      </c>
      <c r="I51" s="70"/>
      <c r="K51" s="70">
        <v>250</v>
      </c>
      <c r="M51" s="95"/>
    </row>
    <row r="52" spans="1:13">
      <c r="A52" s="69">
        <v>42</v>
      </c>
      <c r="B52" s="69" t="s">
        <v>105</v>
      </c>
      <c r="C52" s="68">
        <v>250</v>
      </c>
      <c r="G52" s="73">
        <f>(G51)-(H51)</f>
        <v>324.22000000000003</v>
      </c>
      <c r="I52" s="70"/>
      <c r="K52" s="70"/>
      <c r="M52" s="95"/>
    </row>
    <row r="53" spans="1:13">
      <c r="G53" s="70"/>
      <c r="I53" s="70"/>
      <c r="K53" s="70"/>
      <c r="M53" s="95"/>
    </row>
    <row r="54" spans="1:13">
      <c r="B54" s="71" t="s">
        <v>71</v>
      </c>
      <c r="G54" s="70"/>
      <c r="I54" s="70"/>
      <c r="K54" s="70"/>
      <c r="M54" s="95"/>
    </row>
    <row r="55" spans="1:13">
      <c r="A55" s="69">
        <v>43</v>
      </c>
      <c r="B55" s="69" t="s">
        <v>106</v>
      </c>
      <c r="C55" s="68">
        <v>50</v>
      </c>
      <c r="G55" s="70"/>
      <c r="H55" s="68">
        <f>Toelichting!D153</f>
        <v>50</v>
      </c>
      <c r="I55" s="70"/>
      <c r="K55" s="70"/>
      <c r="L55" s="68">
        <v>50</v>
      </c>
      <c r="M55" s="95"/>
    </row>
    <row r="56" spans="1:13">
      <c r="A56" s="69">
        <v>44</v>
      </c>
      <c r="B56" s="69" t="s">
        <v>107</v>
      </c>
      <c r="C56" s="68">
        <v>650</v>
      </c>
      <c r="G56" s="70">
        <f>Toelichting!D163</f>
        <v>564.9</v>
      </c>
      <c r="I56" s="70"/>
      <c r="K56" s="70">
        <v>600</v>
      </c>
      <c r="M56" s="95"/>
    </row>
    <row r="57" spans="1:13">
      <c r="A57" s="69">
        <v>45</v>
      </c>
      <c r="B57" s="69" t="s">
        <v>108</v>
      </c>
      <c r="C57" s="68">
        <v>415</v>
      </c>
      <c r="G57" s="70">
        <f>Toelichting!D172</f>
        <v>432.5</v>
      </c>
      <c r="I57" s="70"/>
      <c r="K57" s="70">
        <v>440</v>
      </c>
      <c r="M57" s="95"/>
    </row>
    <row r="58" spans="1:13">
      <c r="A58" s="69">
        <v>46</v>
      </c>
      <c r="B58" s="69" t="s">
        <v>109</v>
      </c>
      <c r="D58" s="68">
        <v>270</v>
      </c>
      <c r="G58" s="70"/>
      <c r="H58" s="68">
        <f>Toelichting!D178</f>
        <v>270</v>
      </c>
      <c r="I58" s="70"/>
      <c r="K58" s="70"/>
      <c r="L58" s="68">
        <v>270</v>
      </c>
      <c r="M58" s="95"/>
    </row>
    <row r="59" spans="1:13">
      <c r="G59" s="70"/>
      <c r="I59" s="70"/>
      <c r="K59" s="70"/>
      <c r="M59" s="95"/>
    </row>
    <row r="60" spans="1:13">
      <c r="A60" s="69">
        <v>47</v>
      </c>
      <c r="B60" s="69" t="s">
        <v>110</v>
      </c>
      <c r="C60" s="72">
        <f>SUM(D4:D59)-SUM(C4:C59)</f>
        <v>-782</v>
      </c>
      <c r="G60" s="73">
        <f>SUM(H4:H59)-SUM(G4:G59)</f>
        <v>-1504.1499999999978</v>
      </c>
      <c r="I60" s="70"/>
      <c r="K60" s="73">
        <f>SUM(L4:L59)-SUM(K4:K59)</f>
        <v>-630</v>
      </c>
      <c r="M60" s="95"/>
    </row>
    <row r="61" spans="1:13">
      <c r="G61" s="70"/>
      <c r="I61" s="70"/>
      <c r="K61" s="70"/>
      <c r="M61" s="95"/>
    </row>
    <row r="62" spans="1:13">
      <c r="B62" s="69" t="s">
        <v>1</v>
      </c>
      <c r="C62" s="68">
        <f>SUM(C22:C61)</f>
        <v>10923</v>
      </c>
      <c r="D62" s="68">
        <f>SUM(D22:D61)</f>
        <v>10923</v>
      </c>
      <c r="E62" s="68">
        <f>SUM(E4:E20)</f>
        <v>14543.860000000002</v>
      </c>
      <c r="F62" s="68">
        <f>SUM(F4:F20)</f>
        <v>14543.860000000002</v>
      </c>
      <c r="G62" s="70">
        <f t="shared" ref="G62:L62" si="0">SUM(G4:G61)</f>
        <v>9228.2100000000009</v>
      </c>
      <c r="H62" s="68">
        <f t="shared" si="0"/>
        <v>9228.2100000000009</v>
      </c>
      <c r="I62" s="70">
        <f>SUM(I4:I20)</f>
        <v>10406.32</v>
      </c>
      <c r="J62" s="68">
        <f>SUM(J4:J20)</f>
        <v>10406.32</v>
      </c>
      <c r="K62" s="70">
        <f t="shared" si="0"/>
        <v>7810</v>
      </c>
      <c r="L62" s="68">
        <f t="shared" si="0"/>
        <v>7810</v>
      </c>
      <c r="M62" s="95"/>
    </row>
  </sheetData>
  <pageMargins left="0.7" right="0.7" top="0.75" bottom="0.75" header="0.3" footer="0.3"/>
  <pageSetup paperSize="9" orientation="portrait" horizontalDpi="4294967293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M178"/>
  <sheetViews>
    <sheetView topLeftCell="A49" zoomScaleNormal="100" workbookViewId="0">
      <selection activeCell="K67" sqref="K67"/>
    </sheetView>
  </sheetViews>
  <sheetFormatPr defaultRowHeight="11.25"/>
  <cols>
    <col min="1" max="1" width="1.5703125" style="2" customWidth="1"/>
    <col min="2" max="2" width="4.28515625" style="2" customWidth="1"/>
    <col min="3" max="3" width="43.140625" style="2" customWidth="1"/>
    <col min="4" max="4" width="8.28515625" style="35" customWidth="1"/>
    <col min="5" max="5" width="1.42578125" style="1" customWidth="1"/>
    <col min="6" max="6" width="9.140625" style="3"/>
    <col min="7" max="7" width="44.85546875" style="3" customWidth="1"/>
    <col min="8" max="8" width="10.7109375" style="3" customWidth="1"/>
    <col min="9" max="11" width="9.140625" style="3"/>
    <col min="12" max="13" width="9.140625" style="4"/>
    <col min="14" max="16384" width="9.140625" style="2"/>
  </cols>
  <sheetData>
    <row r="1" spans="2:9">
      <c r="B1" s="1"/>
      <c r="C1" s="21" t="s">
        <v>37</v>
      </c>
      <c r="E1" s="20"/>
    </row>
    <row r="2" spans="2:9">
      <c r="B2" s="1"/>
      <c r="E2" s="20"/>
    </row>
    <row r="3" spans="2:9">
      <c r="B3" s="8" t="s">
        <v>36</v>
      </c>
      <c r="C3" s="9" t="s">
        <v>52</v>
      </c>
      <c r="D3" s="36"/>
      <c r="E3" s="75"/>
      <c r="F3" s="8" t="s">
        <v>182</v>
      </c>
      <c r="G3" s="59"/>
      <c r="H3" s="85"/>
    </row>
    <row r="4" spans="2:9">
      <c r="B4" s="22"/>
      <c r="C4" s="23"/>
      <c r="D4" s="27"/>
      <c r="E4" s="39"/>
      <c r="F4" s="61"/>
      <c r="I4" s="12"/>
    </row>
    <row r="5" spans="2:9">
      <c r="B5" s="8">
        <v>8</v>
      </c>
      <c r="C5" s="9" t="s">
        <v>113</v>
      </c>
      <c r="D5" s="36">
        <v>0</v>
      </c>
      <c r="E5" s="75"/>
      <c r="F5" s="8" t="s">
        <v>113</v>
      </c>
      <c r="G5" s="62"/>
      <c r="H5" s="86">
        <v>0</v>
      </c>
    </row>
    <row r="6" spans="2:9">
      <c r="B6" s="22"/>
      <c r="C6" s="23"/>
      <c r="D6" s="27"/>
      <c r="E6" s="39"/>
      <c r="F6" s="10"/>
      <c r="I6" s="12"/>
    </row>
    <row r="7" spans="2:9">
      <c r="B7" s="49">
        <v>9</v>
      </c>
      <c r="C7" s="50" t="s">
        <v>47</v>
      </c>
      <c r="D7" s="26"/>
      <c r="E7" s="76"/>
      <c r="F7" s="79"/>
      <c r="G7" s="22"/>
      <c r="H7" s="67"/>
    </row>
    <row r="8" spans="2:9">
      <c r="B8" s="12"/>
      <c r="C8" s="4" t="s">
        <v>189</v>
      </c>
      <c r="D8" s="29">
        <v>432</v>
      </c>
      <c r="E8" s="39"/>
      <c r="F8" s="12"/>
      <c r="H8" s="44"/>
    </row>
    <row r="9" spans="2:9">
      <c r="B9" s="12"/>
      <c r="C9" s="4" t="s">
        <v>117</v>
      </c>
      <c r="D9" s="29">
        <v>3</v>
      </c>
      <c r="E9" s="39"/>
      <c r="F9" s="12"/>
      <c r="H9" s="44"/>
    </row>
    <row r="10" spans="2:9">
      <c r="B10" s="25"/>
      <c r="C10" s="15"/>
      <c r="D10" s="28">
        <f>SUM(D8:D9)</f>
        <v>435</v>
      </c>
      <c r="E10" s="77"/>
      <c r="F10" s="12"/>
      <c r="H10" s="44"/>
    </row>
    <row r="11" spans="2:9">
      <c r="B11" s="3"/>
      <c r="C11" s="4"/>
      <c r="D11" s="37"/>
      <c r="E11" s="12"/>
      <c r="F11" s="12"/>
      <c r="H11" s="44"/>
    </row>
    <row r="12" spans="2:9">
      <c r="B12" s="49">
        <v>17</v>
      </c>
      <c r="C12" s="50" t="s">
        <v>0</v>
      </c>
      <c r="D12" s="26"/>
      <c r="E12" s="76"/>
      <c r="F12" s="49" t="s">
        <v>0</v>
      </c>
      <c r="G12" s="52"/>
      <c r="H12" s="54"/>
    </row>
    <row r="13" spans="2:9">
      <c r="B13" s="12"/>
      <c r="C13" s="4" t="s">
        <v>116</v>
      </c>
      <c r="D13" s="29">
        <v>24.19</v>
      </c>
      <c r="E13" s="12"/>
      <c r="F13" s="12" t="s">
        <v>38</v>
      </c>
      <c r="H13" s="44"/>
    </row>
    <row r="14" spans="2:9">
      <c r="B14" s="12"/>
      <c r="C14" s="4" t="s">
        <v>115</v>
      </c>
      <c r="D14" s="29">
        <v>33.840000000000003</v>
      </c>
      <c r="E14" s="12"/>
      <c r="F14" s="12"/>
      <c r="H14" s="44"/>
    </row>
    <row r="15" spans="2:9">
      <c r="B15" s="12"/>
      <c r="C15" s="4" t="s">
        <v>114</v>
      </c>
      <c r="D15" s="29">
        <v>32.35</v>
      </c>
      <c r="E15" s="12"/>
      <c r="F15" s="12"/>
      <c r="H15" s="44"/>
    </row>
    <row r="16" spans="2:9">
      <c r="B16" s="12"/>
      <c r="C16" s="4" t="s">
        <v>190</v>
      </c>
      <c r="D16" s="29">
        <v>32.369999999999997</v>
      </c>
      <c r="E16" s="12"/>
      <c r="F16" s="12"/>
      <c r="H16" s="44"/>
    </row>
    <row r="17" spans="2:13">
      <c r="B17" s="12"/>
      <c r="C17" s="4" t="s">
        <v>186</v>
      </c>
      <c r="D17" s="46">
        <v>10</v>
      </c>
      <c r="E17" s="12"/>
      <c r="F17" s="12"/>
      <c r="H17" s="44"/>
    </row>
    <row r="18" spans="2:13">
      <c r="B18" s="13"/>
      <c r="C18" s="14" t="s">
        <v>1</v>
      </c>
      <c r="D18" s="28">
        <f>SUM(D13:D16)</f>
        <v>122.75</v>
      </c>
      <c r="E18" s="13"/>
      <c r="F18" s="13"/>
      <c r="G18" s="60"/>
      <c r="H18" s="81"/>
    </row>
    <row r="19" spans="2:13">
      <c r="B19" s="3"/>
      <c r="C19" s="4"/>
      <c r="D19" s="37"/>
      <c r="E19" s="12"/>
      <c r="F19" s="12"/>
      <c r="H19" s="44"/>
    </row>
    <row r="20" spans="2:13" s="48" customFormat="1">
      <c r="B20" s="49">
        <v>18</v>
      </c>
      <c r="C20" s="50" t="s">
        <v>53</v>
      </c>
      <c r="D20" s="38"/>
      <c r="E20" s="10"/>
      <c r="F20" s="49" t="s">
        <v>191</v>
      </c>
      <c r="G20" s="57"/>
      <c r="H20" s="87"/>
      <c r="I20" s="32"/>
      <c r="J20" s="32"/>
      <c r="K20" s="32"/>
      <c r="L20" s="23"/>
      <c r="M20" s="23"/>
    </row>
    <row r="21" spans="2:13">
      <c r="B21" s="12"/>
      <c r="C21" s="4" t="s">
        <v>194</v>
      </c>
      <c r="D21" s="29">
        <v>4752</v>
      </c>
      <c r="E21" s="12"/>
      <c r="F21" s="39" t="s">
        <v>193</v>
      </c>
      <c r="G21" s="32"/>
      <c r="H21" s="82">
        <v>5400</v>
      </c>
      <c r="J21" s="32"/>
      <c r="K21" s="32"/>
    </row>
    <row r="22" spans="2:13">
      <c r="B22" s="12"/>
      <c r="C22" s="2" t="s">
        <v>195</v>
      </c>
      <c r="D22" s="40">
        <v>432</v>
      </c>
      <c r="E22" s="12"/>
      <c r="F22" s="39" t="s">
        <v>192</v>
      </c>
      <c r="G22" s="32"/>
      <c r="H22" s="82">
        <v>458.36</v>
      </c>
      <c r="J22" s="32"/>
      <c r="K22" s="32"/>
    </row>
    <row r="23" spans="2:13">
      <c r="B23" s="12"/>
      <c r="C23" s="4" t="s">
        <v>118</v>
      </c>
      <c r="D23" s="29">
        <v>144.46</v>
      </c>
      <c r="E23" s="12"/>
      <c r="F23" s="39"/>
      <c r="G23" s="32"/>
      <c r="H23" s="33"/>
      <c r="I23" s="32"/>
      <c r="J23" s="32"/>
      <c r="K23" s="32"/>
    </row>
    <row r="24" spans="2:13">
      <c r="B24" s="12"/>
      <c r="C24" s="4" t="s">
        <v>119</v>
      </c>
      <c r="D24" s="29">
        <v>392.88</v>
      </c>
      <c r="E24" s="12"/>
      <c r="F24" s="39" t="s">
        <v>215</v>
      </c>
      <c r="G24" s="32"/>
      <c r="H24" s="33"/>
      <c r="I24" s="32"/>
      <c r="J24" s="32"/>
      <c r="K24" s="32"/>
    </row>
    <row r="25" spans="2:13">
      <c r="B25" s="12"/>
      <c r="C25" s="4" t="s">
        <v>120</v>
      </c>
      <c r="D25" s="29">
        <v>180</v>
      </c>
      <c r="E25" s="12"/>
      <c r="F25" s="39"/>
      <c r="G25" s="32"/>
      <c r="H25" s="33"/>
      <c r="I25" s="32"/>
      <c r="J25" s="32"/>
      <c r="K25" s="32"/>
    </row>
    <row r="26" spans="2:13" s="48" customFormat="1">
      <c r="B26" s="12"/>
      <c r="C26" s="4" t="s">
        <v>121</v>
      </c>
      <c r="D26" s="29">
        <v>0</v>
      </c>
      <c r="E26" s="12"/>
      <c r="F26" s="39"/>
      <c r="G26" s="32"/>
      <c r="H26" s="33"/>
      <c r="I26" s="32"/>
      <c r="J26" s="32"/>
      <c r="K26" s="32"/>
      <c r="L26" s="23"/>
      <c r="M26" s="23"/>
    </row>
    <row r="27" spans="2:13">
      <c r="B27" s="12"/>
      <c r="C27" s="4"/>
      <c r="D27" s="37"/>
      <c r="E27" s="12"/>
      <c r="F27" s="39"/>
      <c r="G27" s="32"/>
      <c r="H27" s="33"/>
      <c r="I27" s="32"/>
      <c r="J27" s="32"/>
      <c r="K27" s="32"/>
    </row>
    <row r="28" spans="2:13">
      <c r="B28" s="13"/>
      <c r="C28" s="14" t="s">
        <v>1</v>
      </c>
      <c r="D28" s="28">
        <f>SUM(D21:D27)</f>
        <v>5901.34</v>
      </c>
      <c r="E28" s="13"/>
      <c r="F28" s="13"/>
      <c r="G28" s="60"/>
      <c r="H28" s="81"/>
    </row>
    <row r="29" spans="2:13">
      <c r="B29" s="3"/>
      <c r="C29" s="4"/>
      <c r="D29" s="37"/>
      <c r="E29" s="12"/>
      <c r="F29" s="12"/>
      <c r="H29" s="44"/>
    </row>
    <row r="30" spans="2:13">
      <c r="B30" s="49">
        <v>19</v>
      </c>
      <c r="C30" s="50" t="s">
        <v>2</v>
      </c>
      <c r="D30" s="38"/>
      <c r="E30" s="10"/>
      <c r="F30" s="49" t="s">
        <v>2</v>
      </c>
      <c r="G30" s="56"/>
      <c r="H30" s="84"/>
    </row>
    <row r="31" spans="2:13">
      <c r="B31" s="12"/>
      <c r="C31" s="4" t="s">
        <v>3</v>
      </c>
      <c r="D31" s="29">
        <v>108</v>
      </c>
      <c r="E31" s="12"/>
      <c r="F31" s="12" t="s">
        <v>196</v>
      </c>
      <c r="H31" s="44"/>
    </row>
    <row r="32" spans="2:13">
      <c r="B32" s="12"/>
      <c r="C32" s="4" t="s">
        <v>122</v>
      </c>
      <c r="D32" s="29">
        <v>425</v>
      </c>
      <c r="E32" s="12"/>
      <c r="F32" s="12" t="s">
        <v>197</v>
      </c>
      <c r="H32" s="44"/>
    </row>
    <row r="33" spans="2:8">
      <c r="B33" s="12"/>
      <c r="C33" s="4"/>
      <c r="D33" s="37"/>
      <c r="E33" s="12"/>
      <c r="F33" s="12"/>
      <c r="G33" s="3" t="s">
        <v>3</v>
      </c>
      <c r="H33" s="83">
        <v>108</v>
      </c>
    </row>
    <row r="34" spans="2:8">
      <c r="B34" s="12"/>
      <c r="C34" s="4"/>
      <c r="D34" s="37"/>
      <c r="E34" s="12"/>
      <c r="F34" s="12"/>
      <c r="G34" s="3" t="s">
        <v>122</v>
      </c>
      <c r="H34" s="83">
        <v>425</v>
      </c>
    </row>
    <row r="35" spans="2:8">
      <c r="B35" s="13"/>
      <c r="C35" s="14" t="s">
        <v>1</v>
      </c>
      <c r="D35" s="28">
        <f>SUM(D31:D34)</f>
        <v>533</v>
      </c>
      <c r="E35" s="13"/>
      <c r="F35" s="13"/>
      <c r="G35" s="60"/>
      <c r="H35" s="81"/>
    </row>
    <row r="36" spans="2:8">
      <c r="B36" s="3"/>
      <c r="C36" s="4"/>
      <c r="D36" s="37"/>
      <c r="E36" s="12"/>
      <c r="F36" s="12"/>
      <c r="H36" s="44"/>
    </row>
    <row r="37" spans="2:8">
      <c r="B37" s="49">
        <v>21</v>
      </c>
      <c r="C37" s="51" t="s">
        <v>13</v>
      </c>
      <c r="D37" s="26"/>
      <c r="E37" s="49"/>
      <c r="F37" s="49" t="s">
        <v>13</v>
      </c>
      <c r="G37" s="63"/>
      <c r="H37" s="54"/>
    </row>
    <row r="38" spans="2:8">
      <c r="B38" s="12"/>
      <c r="C38" s="6" t="s">
        <v>123</v>
      </c>
      <c r="D38" s="29">
        <v>148.1</v>
      </c>
      <c r="E38" s="12"/>
      <c r="F38" s="12" t="s">
        <v>198</v>
      </c>
      <c r="H38" s="44"/>
    </row>
    <row r="39" spans="2:8">
      <c r="B39" s="12"/>
      <c r="C39" s="6" t="s">
        <v>124</v>
      </c>
      <c r="D39" s="29">
        <v>52.23</v>
      </c>
      <c r="E39" s="12"/>
      <c r="F39" s="12" t="s">
        <v>199</v>
      </c>
      <c r="H39" s="44"/>
    </row>
    <row r="40" spans="2:8">
      <c r="B40" s="12"/>
      <c r="C40" s="6" t="s">
        <v>163</v>
      </c>
      <c r="D40" s="29">
        <v>9.9499999999999993</v>
      </c>
      <c r="E40" s="12"/>
      <c r="F40" s="12" t="s">
        <v>200</v>
      </c>
      <c r="H40" s="44"/>
    </row>
    <row r="41" spans="2:8">
      <c r="B41" s="13"/>
      <c r="C41" s="14" t="s">
        <v>14</v>
      </c>
      <c r="D41" s="28">
        <f>SUM(D38:D40)</f>
        <v>210.27999999999997</v>
      </c>
      <c r="E41" s="13"/>
      <c r="F41" s="13" t="s">
        <v>234</v>
      </c>
      <c r="G41" s="60"/>
      <c r="H41" s="81"/>
    </row>
    <row r="42" spans="2:8">
      <c r="B42" s="3"/>
      <c r="C42" s="5"/>
      <c r="D42" s="27"/>
      <c r="E42" s="12"/>
      <c r="F42" s="12"/>
      <c r="H42" s="44"/>
    </row>
    <row r="43" spans="2:8">
      <c r="B43" s="49">
        <v>22</v>
      </c>
      <c r="C43" s="51" t="s">
        <v>15</v>
      </c>
      <c r="D43" s="26"/>
      <c r="E43" s="49"/>
      <c r="F43" s="53" t="s">
        <v>15</v>
      </c>
      <c r="G43" s="52"/>
      <c r="H43" s="54"/>
    </row>
    <row r="44" spans="2:8">
      <c r="B44" s="12"/>
      <c r="C44" s="6" t="s">
        <v>131</v>
      </c>
      <c r="D44" s="29">
        <v>21.8</v>
      </c>
      <c r="E44" s="12"/>
      <c r="F44" s="12" t="s">
        <v>39</v>
      </c>
      <c r="H44" s="44"/>
    </row>
    <row r="45" spans="2:8">
      <c r="B45" s="12"/>
      <c r="C45" s="6" t="s">
        <v>125</v>
      </c>
      <c r="D45" s="29">
        <v>12.2</v>
      </c>
      <c r="E45" s="12"/>
      <c r="F45" s="12"/>
      <c r="H45" s="44"/>
    </row>
    <row r="46" spans="2:8">
      <c r="B46" s="12"/>
      <c r="C46" s="6" t="s">
        <v>126</v>
      </c>
      <c r="D46" s="29">
        <v>9</v>
      </c>
      <c r="E46" s="12"/>
      <c r="F46" s="12"/>
      <c r="H46" s="44"/>
    </row>
    <row r="47" spans="2:8">
      <c r="B47" s="12"/>
      <c r="C47" s="6" t="s">
        <v>127</v>
      </c>
      <c r="D47" s="29">
        <v>12</v>
      </c>
      <c r="E47" s="12"/>
      <c r="F47" s="12"/>
      <c r="H47" s="44"/>
    </row>
    <row r="48" spans="2:8">
      <c r="B48" s="12"/>
      <c r="C48" s="6" t="s">
        <v>132</v>
      </c>
      <c r="D48" s="29">
        <v>22.9</v>
      </c>
      <c r="E48" s="12"/>
      <c r="F48" s="12"/>
      <c r="H48" s="44"/>
    </row>
    <row r="49" spans="2:13">
      <c r="B49" s="12"/>
      <c r="C49" s="6" t="s">
        <v>128</v>
      </c>
      <c r="D49" s="29">
        <v>5.5</v>
      </c>
      <c r="E49" s="12"/>
      <c r="F49" s="12"/>
      <c r="H49" s="44"/>
    </row>
    <row r="50" spans="2:13">
      <c r="B50" s="12"/>
      <c r="C50" s="6" t="s">
        <v>129</v>
      </c>
      <c r="D50" s="29">
        <v>2.6</v>
      </c>
      <c r="E50" s="12"/>
      <c r="F50" s="12"/>
      <c r="H50" s="44"/>
    </row>
    <row r="51" spans="2:13" s="48" customFormat="1">
      <c r="B51" s="12"/>
      <c r="C51" s="6" t="s">
        <v>130</v>
      </c>
      <c r="D51" s="29">
        <v>11.3</v>
      </c>
      <c r="E51" s="12"/>
      <c r="F51" s="12"/>
      <c r="G51" s="3"/>
      <c r="H51" s="44"/>
      <c r="I51" s="22"/>
      <c r="J51" s="22"/>
      <c r="K51" s="22"/>
      <c r="L51" s="23"/>
      <c r="M51" s="23"/>
    </row>
    <row r="52" spans="2:13">
      <c r="B52" s="12"/>
      <c r="C52" s="6" t="s">
        <v>133</v>
      </c>
      <c r="D52" s="29">
        <v>23</v>
      </c>
      <c r="E52" s="12"/>
      <c r="F52" s="12"/>
      <c r="H52" s="44"/>
    </row>
    <row r="53" spans="2:13">
      <c r="B53" s="12"/>
      <c r="C53" s="6" t="s">
        <v>134</v>
      </c>
      <c r="D53" s="29">
        <v>11.9</v>
      </c>
      <c r="E53" s="12"/>
      <c r="F53" s="12"/>
      <c r="H53" s="44"/>
    </row>
    <row r="54" spans="2:13">
      <c r="B54" s="12"/>
      <c r="C54" s="6" t="s">
        <v>135</v>
      </c>
      <c r="D54" s="29">
        <v>11.6</v>
      </c>
      <c r="E54" s="12"/>
      <c r="F54" s="12"/>
      <c r="H54" s="44"/>
    </row>
    <row r="55" spans="2:13">
      <c r="B55" s="12"/>
      <c r="C55" s="6" t="s">
        <v>136</v>
      </c>
      <c r="D55" s="29">
        <v>26</v>
      </c>
      <c r="E55" s="12"/>
      <c r="F55" s="12"/>
      <c r="H55" s="44"/>
    </row>
    <row r="56" spans="2:13">
      <c r="B56" s="12"/>
      <c r="C56" s="6" t="s">
        <v>137</v>
      </c>
      <c r="D56" s="29">
        <v>12.1</v>
      </c>
      <c r="E56" s="12"/>
      <c r="F56" s="12"/>
      <c r="H56" s="44"/>
    </row>
    <row r="57" spans="2:13" s="48" customFormat="1">
      <c r="B57" s="12"/>
      <c r="C57" s="6" t="s">
        <v>139</v>
      </c>
      <c r="D57" s="29">
        <v>36.799999999999997</v>
      </c>
      <c r="E57" s="12"/>
      <c r="F57" s="12"/>
      <c r="G57" s="3"/>
      <c r="H57" s="44"/>
      <c r="I57" s="22"/>
      <c r="J57" s="22"/>
      <c r="K57" s="22"/>
      <c r="L57" s="23"/>
      <c r="M57" s="23"/>
    </row>
    <row r="58" spans="2:13">
      <c r="B58" s="12"/>
      <c r="C58" s="6" t="s">
        <v>138</v>
      </c>
      <c r="D58" s="29">
        <v>15.3</v>
      </c>
      <c r="E58" s="12"/>
      <c r="F58" s="12"/>
      <c r="H58" s="44"/>
    </row>
    <row r="59" spans="2:13">
      <c r="B59" s="13"/>
      <c r="C59" s="14" t="s">
        <v>14</v>
      </c>
      <c r="D59" s="28">
        <f>SUM(D44:D58)</f>
        <v>234</v>
      </c>
      <c r="E59" s="13"/>
      <c r="F59" s="13"/>
      <c r="G59" s="60"/>
      <c r="H59" s="81"/>
    </row>
    <row r="60" spans="2:13">
      <c r="B60" s="3"/>
      <c r="C60" s="6"/>
      <c r="D60" s="37"/>
      <c r="E60" s="12"/>
      <c r="F60" s="12"/>
      <c r="H60" s="44"/>
    </row>
    <row r="61" spans="2:13">
      <c r="B61" s="10">
        <v>23</v>
      </c>
      <c r="C61" s="51" t="s">
        <v>16</v>
      </c>
      <c r="D61" s="38"/>
      <c r="E61" s="10"/>
      <c r="F61" s="49" t="s">
        <v>16</v>
      </c>
      <c r="G61" s="56"/>
      <c r="H61" s="84"/>
    </row>
    <row r="62" spans="2:13">
      <c r="B62" s="12"/>
      <c r="C62" s="6" t="s">
        <v>140</v>
      </c>
      <c r="D62" s="29">
        <v>400</v>
      </c>
      <c r="E62" s="12"/>
      <c r="F62" s="12" t="s">
        <v>238</v>
      </c>
      <c r="H62" s="44"/>
    </row>
    <row r="63" spans="2:13">
      <c r="B63" s="12"/>
      <c r="C63" s="6"/>
      <c r="D63" s="29"/>
      <c r="E63" s="12"/>
      <c r="F63" s="12" t="s">
        <v>239</v>
      </c>
      <c r="H63" s="44"/>
    </row>
    <row r="64" spans="2:13">
      <c r="B64" s="13"/>
      <c r="C64" s="14" t="s">
        <v>1</v>
      </c>
      <c r="D64" s="28">
        <f>SUM(D62:D62)</f>
        <v>400</v>
      </c>
      <c r="E64" s="13"/>
      <c r="F64" s="13" t="s">
        <v>237</v>
      </c>
      <c r="G64" s="60"/>
      <c r="H64" s="81"/>
    </row>
    <row r="65" spans="2:8">
      <c r="B65" s="3"/>
      <c r="C65" s="6"/>
      <c r="D65" s="37"/>
      <c r="E65" s="12"/>
      <c r="F65" s="12"/>
      <c r="H65" s="44"/>
    </row>
    <row r="66" spans="2:8">
      <c r="B66" s="10">
        <v>24</v>
      </c>
      <c r="C66" s="51" t="s">
        <v>17</v>
      </c>
      <c r="D66" s="38"/>
      <c r="E66" s="10"/>
      <c r="F66" s="49" t="s">
        <v>17</v>
      </c>
      <c r="G66" s="56"/>
      <c r="H66" s="84"/>
    </row>
    <row r="67" spans="2:8">
      <c r="B67" s="12"/>
      <c r="C67" s="6" t="s">
        <v>141</v>
      </c>
      <c r="D67" s="29">
        <v>1250</v>
      </c>
      <c r="E67" s="12"/>
      <c r="F67" s="12" t="s">
        <v>202</v>
      </c>
      <c r="H67" s="44"/>
    </row>
    <row r="68" spans="2:8">
      <c r="B68" s="12"/>
      <c r="C68" s="6" t="s">
        <v>142</v>
      </c>
      <c r="D68" s="29">
        <v>1925</v>
      </c>
      <c r="E68" s="12"/>
      <c r="F68" s="12" t="s">
        <v>203</v>
      </c>
      <c r="H68" s="44"/>
    </row>
    <row r="69" spans="2:8">
      <c r="B69" s="13"/>
      <c r="C69" s="14" t="s">
        <v>1</v>
      </c>
      <c r="D69" s="28">
        <f>SUM(D67:D68)</f>
        <v>3175</v>
      </c>
      <c r="E69" s="13"/>
      <c r="F69" s="13" t="s">
        <v>201</v>
      </c>
      <c r="G69" s="60"/>
      <c r="H69" s="81"/>
    </row>
    <row r="70" spans="2:8">
      <c r="B70" s="3"/>
      <c r="C70" s="6"/>
      <c r="D70" s="27"/>
      <c r="E70" s="12"/>
      <c r="F70" s="12"/>
      <c r="H70" s="44"/>
    </row>
    <row r="71" spans="2:8">
      <c r="B71" s="10">
        <v>25</v>
      </c>
      <c r="C71" s="51" t="s">
        <v>18</v>
      </c>
      <c r="D71" s="26"/>
      <c r="E71" s="10"/>
      <c r="F71" s="53" t="s">
        <v>18</v>
      </c>
      <c r="G71" s="56"/>
      <c r="H71" s="84"/>
    </row>
    <row r="72" spans="2:8">
      <c r="B72" s="12"/>
      <c r="C72" s="6" t="s">
        <v>144</v>
      </c>
      <c r="D72" s="29">
        <v>414.4</v>
      </c>
      <c r="E72" s="12"/>
      <c r="F72" s="12" t="s">
        <v>19</v>
      </c>
      <c r="H72" s="44"/>
    </row>
    <row r="73" spans="2:8">
      <c r="B73" s="12"/>
      <c r="C73" s="6" t="s">
        <v>146</v>
      </c>
      <c r="D73" s="29">
        <v>581.4</v>
      </c>
      <c r="E73" s="12"/>
      <c r="F73" s="12" t="s">
        <v>20</v>
      </c>
      <c r="H73" s="44"/>
    </row>
    <row r="74" spans="2:8">
      <c r="B74" s="12"/>
      <c r="C74" s="6" t="s">
        <v>147</v>
      </c>
      <c r="D74" s="29">
        <v>592.79999999999995</v>
      </c>
      <c r="E74" s="12"/>
      <c r="F74" s="12" t="s">
        <v>40</v>
      </c>
      <c r="H74" s="44"/>
    </row>
    <row r="75" spans="2:8">
      <c r="B75" s="12"/>
      <c r="C75" s="6" t="s">
        <v>148</v>
      </c>
      <c r="D75" s="29">
        <v>638.4</v>
      </c>
      <c r="E75" s="12"/>
      <c r="F75" s="12"/>
      <c r="H75" s="44"/>
    </row>
    <row r="76" spans="2:8">
      <c r="B76" s="12"/>
      <c r="C76" s="6" t="s">
        <v>183</v>
      </c>
      <c r="D76" s="46">
        <v>212.8</v>
      </c>
      <c r="E76" s="12"/>
      <c r="F76" s="12"/>
      <c r="H76" s="44"/>
    </row>
    <row r="77" spans="2:8">
      <c r="B77" s="12"/>
      <c r="C77" s="6" t="s">
        <v>143</v>
      </c>
      <c r="D77" s="29">
        <v>0</v>
      </c>
      <c r="E77" s="12"/>
      <c r="F77" s="12"/>
      <c r="H77" s="44"/>
    </row>
    <row r="78" spans="2:8">
      <c r="B78" s="12"/>
      <c r="C78" s="5" t="s">
        <v>1</v>
      </c>
      <c r="D78" s="27">
        <f>SUM(D72:D77)</f>
        <v>2439.8000000000002</v>
      </c>
      <c r="E78" s="12"/>
      <c r="F78" s="12"/>
      <c r="H78" s="44"/>
    </row>
    <row r="79" spans="2:8">
      <c r="B79" s="42" t="s">
        <v>145</v>
      </c>
      <c r="C79" s="15"/>
      <c r="D79" s="15"/>
      <c r="E79" s="24"/>
      <c r="F79" s="13"/>
      <c r="G79" s="60"/>
      <c r="H79" s="81"/>
    </row>
    <row r="80" spans="2:8">
      <c r="B80" s="47"/>
      <c r="C80" s="4"/>
      <c r="D80" s="4"/>
      <c r="E80" s="41"/>
      <c r="F80" s="12"/>
      <c r="H80" s="44"/>
    </row>
    <row r="81" spans="2:8">
      <c r="B81" s="55">
        <v>27</v>
      </c>
      <c r="C81" s="50" t="s">
        <v>185</v>
      </c>
      <c r="D81" s="16"/>
      <c r="E81" s="41"/>
      <c r="F81" s="12"/>
      <c r="H81" s="44"/>
    </row>
    <row r="82" spans="2:8">
      <c r="B82" s="42"/>
      <c r="C82" s="15" t="s">
        <v>205</v>
      </c>
      <c r="D82" s="58">
        <v>25</v>
      </c>
      <c r="E82" s="41"/>
      <c r="F82" s="12"/>
      <c r="H82" s="44"/>
    </row>
    <row r="83" spans="2:8">
      <c r="B83" s="3"/>
      <c r="C83" s="6"/>
      <c r="D83" s="37"/>
      <c r="E83" s="12"/>
      <c r="F83" s="12"/>
      <c r="H83" s="44"/>
    </row>
    <row r="84" spans="2:8">
      <c r="B84" s="53">
        <v>29</v>
      </c>
      <c r="C84" s="51" t="s">
        <v>22</v>
      </c>
      <c r="D84" s="38"/>
      <c r="E84" s="10"/>
      <c r="F84" s="10"/>
      <c r="G84" s="56"/>
      <c r="H84" s="84"/>
    </row>
    <row r="85" spans="2:8">
      <c r="B85" s="12"/>
      <c r="C85" s="4" t="s">
        <v>149</v>
      </c>
      <c r="D85" s="43">
        <v>95.59</v>
      </c>
      <c r="E85" s="12"/>
      <c r="F85" s="12" t="s">
        <v>42</v>
      </c>
      <c r="H85" s="44"/>
    </row>
    <row r="86" spans="2:8">
      <c r="B86" s="12"/>
      <c r="C86" s="4" t="s">
        <v>150</v>
      </c>
      <c r="D86" s="43">
        <v>25</v>
      </c>
      <c r="E86" s="12"/>
      <c r="F86" s="12" t="s">
        <v>43</v>
      </c>
      <c r="H86" s="44"/>
    </row>
    <row r="87" spans="2:8">
      <c r="B87" s="13"/>
      <c r="C87" s="14" t="s">
        <v>1</v>
      </c>
      <c r="D87" s="28">
        <f>SUM(D85:D86)</f>
        <v>120.59</v>
      </c>
      <c r="E87" s="13"/>
      <c r="F87" s="13"/>
      <c r="G87" s="60"/>
      <c r="H87" s="81"/>
    </row>
    <row r="88" spans="2:8">
      <c r="B88" s="3"/>
      <c r="C88" s="5"/>
      <c r="D88" s="27"/>
      <c r="E88" s="12"/>
      <c r="F88" s="12"/>
      <c r="H88" s="44"/>
    </row>
    <row r="89" spans="2:8">
      <c r="B89" s="49">
        <v>30</v>
      </c>
      <c r="C89" s="50" t="s">
        <v>23</v>
      </c>
      <c r="D89" s="26"/>
      <c r="E89" s="10"/>
      <c r="F89" s="10" t="s">
        <v>42</v>
      </c>
      <c r="G89" s="56"/>
      <c r="H89" s="84"/>
    </row>
    <row r="90" spans="2:8">
      <c r="B90" s="13"/>
      <c r="C90" s="15" t="s">
        <v>151</v>
      </c>
      <c r="D90" s="28">
        <v>25.99</v>
      </c>
      <c r="E90" s="13"/>
      <c r="F90" s="13" t="s">
        <v>44</v>
      </c>
      <c r="G90" s="60"/>
      <c r="H90" s="81"/>
    </row>
    <row r="91" spans="2:8">
      <c r="B91" s="3"/>
      <c r="C91" s="4"/>
      <c r="D91" s="27"/>
      <c r="E91" s="12"/>
      <c r="F91" s="12"/>
      <c r="H91" s="44"/>
    </row>
    <row r="92" spans="2:8">
      <c r="B92" s="49">
        <v>31</v>
      </c>
      <c r="C92" s="51" t="s">
        <v>24</v>
      </c>
      <c r="D92" s="26"/>
      <c r="E92" s="10"/>
      <c r="F92" s="12"/>
      <c r="H92" s="44"/>
    </row>
    <row r="93" spans="2:8">
      <c r="B93" s="12"/>
      <c r="C93" s="6" t="s">
        <v>169</v>
      </c>
      <c r="D93" s="29">
        <v>25</v>
      </c>
      <c r="E93" s="12"/>
      <c r="F93" s="12"/>
      <c r="H93" s="44"/>
    </row>
    <row r="94" spans="2:8">
      <c r="B94" s="12"/>
      <c r="C94" s="2" t="s">
        <v>184</v>
      </c>
      <c r="D94" s="29">
        <v>1979.45</v>
      </c>
      <c r="E94" s="12"/>
      <c r="F94" s="12"/>
      <c r="H94" s="44"/>
    </row>
    <row r="95" spans="2:8">
      <c r="B95" s="12"/>
      <c r="C95" s="4"/>
      <c r="D95" s="37"/>
      <c r="E95" s="12"/>
      <c r="F95" s="12"/>
      <c r="H95" s="44"/>
    </row>
    <row r="96" spans="2:8">
      <c r="B96" s="13"/>
      <c r="C96" s="14" t="s">
        <v>1</v>
      </c>
      <c r="D96" s="28">
        <f>SUM(D93:D95)</f>
        <v>2004.45</v>
      </c>
      <c r="E96" s="13"/>
      <c r="F96" s="12"/>
      <c r="H96" s="44"/>
    </row>
    <row r="97" spans="2:8">
      <c r="B97" s="3"/>
      <c r="C97" s="5"/>
      <c r="D97" s="27"/>
      <c r="E97" s="12"/>
      <c r="F97" s="12"/>
      <c r="H97" s="44"/>
    </row>
    <row r="98" spans="2:8">
      <c r="B98" s="49">
        <v>32</v>
      </c>
      <c r="C98" s="51" t="s">
        <v>25</v>
      </c>
      <c r="D98" s="26"/>
      <c r="E98" s="10"/>
      <c r="F98" s="12"/>
      <c r="H98" s="44"/>
    </row>
    <row r="99" spans="2:8">
      <c r="B99" s="12"/>
      <c r="C99" s="6" t="s">
        <v>152</v>
      </c>
      <c r="D99" s="45">
        <v>25</v>
      </c>
      <c r="E99" s="3"/>
      <c r="F99" s="12"/>
      <c r="H99" s="44"/>
    </row>
    <row r="100" spans="2:8">
      <c r="B100" s="13"/>
      <c r="C100" s="19"/>
      <c r="D100" s="28">
        <f>SUM(D99)</f>
        <v>25</v>
      </c>
      <c r="E100" s="13"/>
      <c r="F100" s="12"/>
      <c r="H100" s="44"/>
    </row>
    <row r="101" spans="2:8">
      <c r="B101" s="3"/>
      <c r="C101" s="4"/>
      <c r="D101" s="37"/>
      <c r="E101" s="12"/>
      <c r="F101" s="12"/>
      <c r="H101" s="44"/>
    </row>
    <row r="102" spans="2:8">
      <c r="B102" s="49">
        <v>33</v>
      </c>
      <c r="C102" s="50" t="s">
        <v>26</v>
      </c>
      <c r="D102" s="38"/>
      <c r="E102" s="10"/>
      <c r="F102" s="49" t="s">
        <v>26</v>
      </c>
      <c r="G102" s="56"/>
      <c r="H102" s="84"/>
    </row>
    <row r="103" spans="2:8">
      <c r="B103" s="12"/>
      <c r="C103" s="4" t="s">
        <v>153</v>
      </c>
      <c r="D103" s="29">
        <v>0</v>
      </c>
      <c r="E103" s="12"/>
      <c r="F103" s="12" t="s">
        <v>210</v>
      </c>
      <c r="H103" s="44"/>
    </row>
    <row r="104" spans="2:8">
      <c r="B104" s="12"/>
      <c r="C104" s="4" t="s">
        <v>175</v>
      </c>
      <c r="D104" s="29">
        <v>14.97</v>
      </c>
      <c r="E104" s="12"/>
      <c r="F104" s="12" t="s">
        <v>211</v>
      </c>
      <c r="H104" s="44"/>
    </row>
    <row r="105" spans="2:8">
      <c r="B105" s="12"/>
      <c r="C105" s="4" t="s">
        <v>204</v>
      </c>
      <c r="D105" s="29">
        <v>53.89</v>
      </c>
      <c r="E105" s="12"/>
      <c r="F105" s="12" t="s">
        <v>212</v>
      </c>
      <c r="H105" s="44"/>
    </row>
    <row r="106" spans="2:8">
      <c r="B106" s="13"/>
      <c r="C106" s="14" t="s">
        <v>1</v>
      </c>
      <c r="D106" s="28">
        <f>SUM(D103:D105)</f>
        <v>68.86</v>
      </c>
      <c r="E106" s="13"/>
      <c r="F106" s="13"/>
      <c r="G106" s="60"/>
      <c r="H106" s="81"/>
    </row>
    <row r="107" spans="2:8">
      <c r="B107" s="3"/>
      <c r="C107" s="5"/>
      <c r="D107" s="27"/>
      <c r="E107" s="12"/>
      <c r="F107" s="12"/>
      <c r="H107" s="44"/>
    </row>
    <row r="108" spans="2:8">
      <c r="B108" s="49">
        <v>34</v>
      </c>
      <c r="C108" s="51" t="s">
        <v>27</v>
      </c>
      <c r="D108" s="26"/>
      <c r="E108" s="10"/>
      <c r="F108" s="49" t="s">
        <v>206</v>
      </c>
      <c r="G108" s="56"/>
      <c r="H108" s="84"/>
    </row>
    <row r="109" spans="2:8">
      <c r="B109" s="12"/>
      <c r="C109" s="6" t="s">
        <v>154</v>
      </c>
      <c r="D109" s="29">
        <v>-65</v>
      </c>
      <c r="E109" s="12"/>
      <c r="F109" s="12" t="s">
        <v>207</v>
      </c>
      <c r="H109" s="44"/>
    </row>
    <row r="110" spans="2:8">
      <c r="B110" s="12"/>
      <c r="C110" s="6" t="s">
        <v>159</v>
      </c>
      <c r="D110" s="29">
        <v>10.16</v>
      </c>
      <c r="E110" s="12"/>
      <c r="F110" s="12" t="s">
        <v>208</v>
      </c>
      <c r="H110" s="44"/>
    </row>
    <row r="111" spans="2:8">
      <c r="B111" s="12"/>
      <c r="C111" s="6" t="s">
        <v>156</v>
      </c>
      <c r="D111" s="29">
        <v>25</v>
      </c>
      <c r="E111" s="12"/>
      <c r="F111" s="12" t="s">
        <v>209</v>
      </c>
      <c r="H111" s="44"/>
    </row>
    <row r="112" spans="2:8">
      <c r="B112" s="12"/>
      <c r="C112" s="6" t="s">
        <v>157</v>
      </c>
      <c r="D112" s="29">
        <v>80</v>
      </c>
      <c r="E112" s="12"/>
      <c r="F112" s="12"/>
      <c r="H112" s="44"/>
    </row>
    <row r="113" spans="2:8">
      <c r="B113" s="12"/>
      <c r="C113" s="6"/>
      <c r="D113" s="37"/>
      <c r="E113" s="12"/>
      <c r="F113" s="12"/>
      <c r="H113" s="44"/>
    </row>
    <row r="114" spans="2:8">
      <c r="B114" s="13"/>
      <c r="C114" s="14" t="s">
        <v>1</v>
      </c>
      <c r="D114" s="28">
        <f>SUM(D109:D113)</f>
        <v>50.16</v>
      </c>
      <c r="E114" s="13"/>
      <c r="F114" s="13"/>
      <c r="G114" s="60"/>
      <c r="H114" s="81"/>
    </row>
    <row r="115" spans="2:8">
      <c r="B115" s="3"/>
      <c r="C115" s="6"/>
      <c r="D115" s="37"/>
      <c r="E115" s="12"/>
      <c r="F115" s="12"/>
      <c r="H115" s="44"/>
    </row>
    <row r="116" spans="2:8">
      <c r="B116" s="49">
        <v>35</v>
      </c>
      <c r="C116" s="50" t="s">
        <v>28</v>
      </c>
      <c r="D116" s="38"/>
      <c r="E116" s="10"/>
      <c r="F116" s="10" t="s">
        <v>45</v>
      </c>
      <c r="G116" s="56"/>
      <c r="H116" s="84"/>
    </row>
    <row r="117" spans="2:8">
      <c r="B117" s="13"/>
      <c r="C117" s="15" t="s">
        <v>155</v>
      </c>
      <c r="D117" s="28">
        <v>150</v>
      </c>
      <c r="E117" s="13"/>
      <c r="F117" s="13" t="s">
        <v>46</v>
      </c>
      <c r="G117" s="60"/>
      <c r="H117" s="81"/>
    </row>
    <row r="118" spans="2:8">
      <c r="B118" s="3"/>
      <c r="C118" s="4"/>
      <c r="D118" s="37"/>
      <c r="E118" s="12"/>
      <c r="F118" s="12"/>
      <c r="H118" s="44"/>
    </row>
    <row r="119" spans="2:8">
      <c r="B119" s="49">
        <v>36</v>
      </c>
      <c r="C119" s="50" t="s">
        <v>29</v>
      </c>
      <c r="D119" s="38"/>
      <c r="E119" s="10"/>
      <c r="F119" s="49" t="s">
        <v>29</v>
      </c>
      <c r="G119" s="52"/>
      <c r="H119" s="84"/>
    </row>
    <row r="120" spans="2:8">
      <c r="B120" s="12"/>
      <c r="C120" s="4" t="s">
        <v>161</v>
      </c>
      <c r="D120" s="29">
        <v>41.36</v>
      </c>
      <c r="E120" s="12"/>
      <c r="F120" s="12" t="s">
        <v>214</v>
      </c>
      <c r="H120" s="44"/>
    </row>
    <row r="121" spans="2:8">
      <c r="B121" s="12"/>
      <c r="C121" s="4" t="s">
        <v>162</v>
      </c>
      <c r="D121" s="29">
        <v>32.15</v>
      </c>
      <c r="E121" s="12"/>
      <c r="F121" s="12" t="s">
        <v>213</v>
      </c>
      <c r="H121" s="44"/>
    </row>
    <row r="122" spans="2:8">
      <c r="B122" s="12"/>
      <c r="C122" s="4" t="s">
        <v>164</v>
      </c>
      <c r="D122" s="29">
        <v>25</v>
      </c>
      <c r="E122" s="12"/>
      <c r="F122" s="12"/>
      <c r="H122" s="44"/>
    </row>
    <row r="123" spans="2:8">
      <c r="B123" s="13"/>
      <c r="C123" s="14" t="s">
        <v>14</v>
      </c>
      <c r="D123" s="28">
        <f>SUM(D120:D122)</f>
        <v>98.509999999999991</v>
      </c>
      <c r="E123" s="13"/>
      <c r="F123" s="13"/>
      <c r="G123" s="60"/>
      <c r="H123" s="81"/>
    </row>
    <row r="124" spans="2:8">
      <c r="B124" s="3"/>
      <c r="C124" s="5"/>
      <c r="D124" s="27"/>
      <c r="E124" s="12"/>
      <c r="F124" s="12"/>
      <c r="H124" s="44"/>
    </row>
    <row r="125" spans="2:8">
      <c r="B125" s="10">
        <v>37</v>
      </c>
      <c r="C125" s="11" t="s">
        <v>4</v>
      </c>
      <c r="D125" s="38"/>
      <c r="E125" s="10"/>
      <c r="F125" s="49" t="s">
        <v>4</v>
      </c>
      <c r="G125" s="56"/>
      <c r="H125" s="84"/>
    </row>
    <row r="126" spans="2:8">
      <c r="B126" s="12"/>
      <c r="C126" s="4" t="s">
        <v>173</v>
      </c>
      <c r="D126" s="29">
        <v>80</v>
      </c>
      <c r="E126" s="12"/>
      <c r="F126" s="12"/>
      <c r="G126" s="3" t="s">
        <v>216</v>
      </c>
      <c r="H126" s="33">
        <v>120</v>
      </c>
    </row>
    <row r="127" spans="2:8">
      <c r="B127" s="12"/>
      <c r="C127" s="4" t="s">
        <v>174</v>
      </c>
      <c r="D127" s="29">
        <v>40</v>
      </c>
      <c r="E127" s="12"/>
      <c r="F127" s="12"/>
      <c r="G127" s="3" t="s">
        <v>217</v>
      </c>
      <c r="H127" s="33">
        <v>120</v>
      </c>
    </row>
    <row r="128" spans="2:8">
      <c r="B128" s="12"/>
      <c r="C128" s="4" t="s">
        <v>180</v>
      </c>
      <c r="D128" s="29">
        <v>200</v>
      </c>
      <c r="E128" s="12"/>
      <c r="F128" s="12"/>
      <c r="G128" s="3" t="s">
        <v>218</v>
      </c>
      <c r="H128" s="33">
        <v>200</v>
      </c>
    </row>
    <row r="129" spans="2:10">
      <c r="B129" s="12"/>
      <c r="C129" s="4" t="s">
        <v>6</v>
      </c>
      <c r="D129" s="29">
        <v>200</v>
      </c>
      <c r="E129" s="12"/>
      <c r="F129" s="12"/>
      <c r="H129" s="82">
        <f>SUM(H126:H128)</f>
        <v>440</v>
      </c>
    </row>
    <row r="130" spans="2:10">
      <c r="B130" s="12"/>
      <c r="C130" s="4" t="s">
        <v>5</v>
      </c>
      <c r="D130" s="29">
        <v>120</v>
      </c>
      <c r="E130" s="12"/>
      <c r="F130" s="78" t="s">
        <v>7</v>
      </c>
      <c r="G130" s="64"/>
      <c r="H130" s="80"/>
      <c r="I130" s="64"/>
    </row>
    <row r="131" spans="2:10">
      <c r="B131" s="12"/>
      <c r="C131" s="2" t="s">
        <v>219</v>
      </c>
      <c r="D131" s="40">
        <v>200</v>
      </c>
      <c r="E131" s="12"/>
      <c r="F131" s="78" t="s">
        <v>9</v>
      </c>
      <c r="G131" s="64"/>
      <c r="H131" s="80"/>
      <c r="I131" s="65"/>
      <c r="J131" s="64"/>
    </row>
    <row r="132" spans="2:10">
      <c r="B132" s="12"/>
      <c r="C132" s="5" t="s">
        <v>1</v>
      </c>
      <c r="D132" s="27">
        <f>SUM(D126:D131)</f>
        <v>840</v>
      </c>
      <c r="E132" s="12"/>
      <c r="F132" s="78" t="s">
        <v>11</v>
      </c>
      <c r="G132" s="64"/>
      <c r="H132" s="80"/>
      <c r="I132" s="65"/>
      <c r="J132" s="64"/>
    </row>
    <row r="133" spans="2:10">
      <c r="B133" s="12"/>
      <c r="C133" s="6" t="s">
        <v>235</v>
      </c>
      <c r="D133" s="37"/>
      <c r="E133" s="12"/>
      <c r="F133" s="88" t="s">
        <v>236</v>
      </c>
      <c r="H133" s="44"/>
    </row>
    <row r="134" spans="2:10">
      <c r="B134" s="12"/>
      <c r="C134" s="6" t="s">
        <v>8</v>
      </c>
      <c r="D134" s="37"/>
      <c r="E134" s="12"/>
      <c r="F134" s="88" t="s">
        <v>8</v>
      </c>
      <c r="H134" s="44"/>
    </row>
    <row r="135" spans="2:10">
      <c r="B135" s="13"/>
      <c r="C135" s="19" t="s">
        <v>10</v>
      </c>
      <c r="D135" s="28"/>
      <c r="E135" s="13"/>
      <c r="F135" s="89" t="s">
        <v>10</v>
      </c>
      <c r="G135" s="60"/>
      <c r="H135" s="81"/>
    </row>
    <row r="136" spans="2:10">
      <c r="B136" s="3"/>
      <c r="C136" s="4"/>
      <c r="D136" s="37"/>
      <c r="E136" s="12"/>
      <c r="F136" s="12"/>
      <c r="H136" s="44"/>
    </row>
    <row r="137" spans="2:10">
      <c r="B137" s="49">
        <v>38</v>
      </c>
      <c r="C137" s="50" t="s">
        <v>12</v>
      </c>
      <c r="D137" s="26"/>
      <c r="E137" s="10"/>
      <c r="F137" s="49" t="s">
        <v>12</v>
      </c>
      <c r="G137" s="52"/>
      <c r="H137" s="84"/>
    </row>
    <row r="138" spans="2:10">
      <c r="B138" s="12"/>
      <c r="C138" s="2" t="s">
        <v>158</v>
      </c>
      <c r="D138" s="29">
        <v>71.19</v>
      </c>
      <c r="E138" s="12"/>
      <c r="F138" s="12" t="s">
        <v>232</v>
      </c>
      <c r="H138" s="44"/>
    </row>
    <row r="139" spans="2:10">
      <c r="B139" s="12"/>
      <c r="C139" s="2" t="s">
        <v>165</v>
      </c>
      <c r="D139" s="29">
        <v>19.989999999999998</v>
      </c>
      <c r="E139" s="12"/>
      <c r="F139" s="12" t="s">
        <v>233</v>
      </c>
      <c r="H139" s="44"/>
    </row>
    <row r="140" spans="2:10">
      <c r="B140" s="12"/>
      <c r="C140" s="2" t="s">
        <v>179</v>
      </c>
      <c r="D140" s="29">
        <v>39.950000000000003</v>
      </c>
      <c r="E140" s="12"/>
      <c r="F140" s="12"/>
      <c r="H140" s="44"/>
    </row>
    <row r="141" spans="2:10">
      <c r="B141" s="13"/>
      <c r="C141" s="14" t="s">
        <v>1</v>
      </c>
      <c r="D141" s="28">
        <f>SUM(D138:D140)</f>
        <v>131.13</v>
      </c>
      <c r="E141" s="13"/>
      <c r="F141" s="13"/>
      <c r="G141" s="60"/>
      <c r="H141" s="81"/>
    </row>
    <row r="142" spans="2:10">
      <c r="E142" s="12"/>
      <c r="F142" s="12"/>
      <c r="H142" s="44"/>
    </row>
    <row r="143" spans="2:10">
      <c r="B143" s="49">
        <v>41</v>
      </c>
      <c r="C143" s="50" t="s">
        <v>21</v>
      </c>
      <c r="D143" s="38"/>
      <c r="E143" s="10"/>
      <c r="F143" s="49" t="s">
        <v>21</v>
      </c>
      <c r="G143" s="56"/>
      <c r="H143" s="84"/>
    </row>
    <row r="144" spans="2:10">
      <c r="B144" s="12"/>
      <c r="C144" s="4" t="s">
        <v>160</v>
      </c>
      <c r="D144" s="29">
        <v>17.97</v>
      </c>
      <c r="E144" s="12"/>
      <c r="F144" s="12" t="s">
        <v>228</v>
      </c>
      <c r="H144" s="44"/>
    </row>
    <row r="145" spans="2:8">
      <c r="B145" s="12"/>
      <c r="C145" s="4" t="s">
        <v>168</v>
      </c>
      <c r="D145" s="29">
        <v>525</v>
      </c>
      <c r="E145" s="12"/>
      <c r="F145" s="12" t="s">
        <v>229</v>
      </c>
      <c r="H145" s="44"/>
    </row>
    <row r="146" spans="2:8">
      <c r="B146" s="12"/>
      <c r="C146" s="4" t="s">
        <v>177</v>
      </c>
      <c r="D146" s="29">
        <v>10.95</v>
      </c>
      <c r="E146" s="12"/>
      <c r="F146" s="12" t="s">
        <v>230</v>
      </c>
      <c r="H146" s="44"/>
    </row>
    <row r="147" spans="2:8">
      <c r="B147" s="12"/>
      <c r="C147" s="4" t="s">
        <v>178</v>
      </c>
      <c r="D147" s="29">
        <v>20.3</v>
      </c>
      <c r="E147" s="12"/>
      <c r="F147" s="12" t="s">
        <v>231</v>
      </c>
      <c r="H147" s="44"/>
    </row>
    <row r="148" spans="2:8">
      <c r="B148" s="12"/>
      <c r="C148" s="4"/>
      <c r="D148" s="37"/>
      <c r="E148" s="12"/>
      <c r="F148" s="12"/>
      <c r="H148" s="44"/>
    </row>
    <row r="149" spans="2:8">
      <c r="B149" s="12"/>
      <c r="C149" s="5" t="s">
        <v>1</v>
      </c>
      <c r="D149" s="27">
        <f>SUM(D144:D148)</f>
        <v>574.22</v>
      </c>
      <c r="E149" s="12"/>
      <c r="F149" s="12"/>
      <c r="H149" s="44"/>
    </row>
    <row r="150" spans="2:8">
      <c r="B150" s="13"/>
      <c r="C150" s="17"/>
      <c r="D150" s="30"/>
      <c r="E150" s="13"/>
      <c r="F150" s="13"/>
      <c r="G150" s="60"/>
      <c r="H150" s="81"/>
    </row>
    <row r="151" spans="2:8">
      <c r="B151" s="3"/>
      <c r="C151" s="7"/>
      <c r="D151" s="27"/>
      <c r="E151" s="12"/>
      <c r="F151" s="12"/>
      <c r="H151" s="44"/>
    </row>
    <row r="152" spans="2:8">
      <c r="B152" s="10">
        <v>43</v>
      </c>
      <c r="C152" s="18" t="s">
        <v>30</v>
      </c>
      <c r="D152" s="26"/>
      <c r="E152" s="10"/>
      <c r="F152" s="49" t="s">
        <v>48</v>
      </c>
      <c r="G152" s="56"/>
      <c r="H152" s="84"/>
    </row>
    <row r="153" spans="2:8">
      <c r="B153" s="12"/>
      <c r="C153" s="31"/>
      <c r="D153" s="27">
        <v>50</v>
      </c>
      <c r="E153" s="12"/>
      <c r="F153" s="12" t="s">
        <v>49</v>
      </c>
      <c r="H153" s="44"/>
    </row>
    <row r="154" spans="2:8">
      <c r="B154" s="12"/>
      <c r="C154" s="4"/>
      <c r="D154" s="37"/>
      <c r="E154" s="12"/>
      <c r="F154" s="12" t="s">
        <v>50</v>
      </c>
      <c r="H154" s="44"/>
    </row>
    <row r="155" spans="2:8">
      <c r="B155" s="12"/>
      <c r="C155" s="4"/>
      <c r="D155" s="37"/>
      <c r="E155" s="12"/>
      <c r="F155" s="12" t="s">
        <v>51</v>
      </c>
      <c r="H155" s="44"/>
    </row>
    <row r="156" spans="2:8">
      <c r="B156" s="13"/>
      <c r="C156" s="15"/>
      <c r="D156" s="30"/>
      <c r="E156" s="13"/>
      <c r="F156" s="13"/>
      <c r="G156" s="60"/>
      <c r="H156" s="81"/>
    </row>
    <row r="157" spans="2:8">
      <c r="B157" s="3"/>
      <c r="C157" s="6"/>
      <c r="D157" s="37"/>
      <c r="E157" s="12"/>
      <c r="F157" s="12"/>
      <c r="H157" s="44"/>
    </row>
    <row r="158" spans="2:8">
      <c r="B158" s="49">
        <v>44</v>
      </c>
      <c r="C158" s="51" t="s">
        <v>31</v>
      </c>
      <c r="D158" s="38"/>
      <c r="E158" s="10"/>
      <c r="F158" s="49" t="s">
        <v>31</v>
      </c>
      <c r="G158" s="56"/>
      <c r="H158" s="84"/>
    </row>
    <row r="159" spans="2:8">
      <c r="B159" s="12"/>
      <c r="C159" s="6" t="s">
        <v>166</v>
      </c>
      <c r="D159" s="29">
        <v>518.12</v>
      </c>
      <c r="E159" s="12"/>
      <c r="F159" s="12" t="s">
        <v>226</v>
      </c>
      <c r="H159" s="44"/>
    </row>
    <row r="160" spans="2:8">
      <c r="B160" s="12"/>
      <c r="C160" s="6" t="s">
        <v>167</v>
      </c>
      <c r="D160" s="29">
        <v>46.78</v>
      </c>
      <c r="E160" s="12"/>
      <c r="F160" s="12" t="s">
        <v>227</v>
      </c>
      <c r="H160" s="44"/>
    </row>
    <row r="161" spans="2:8">
      <c r="B161" s="12"/>
      <c r="C161" s="2" t="s">
        <v>225</v>
      </c>
      <c r="D161" s="40">
        <v>56.42</v>
      </c>
      <c r="E161" s="12"/>
      <c r="F161" s="12"/>
      <c r="H161" s="44"/>
    </row>
    <row r="162" spans="2:8">
      <c r="B162" s="12"/>
      <c r="C162" s="6"/>
      <c r="D162" s="37"/>
      <c r="E162" s="78"/>
      <c r="F162" s="12"/>
      <c r="H162" s="44"/>
    </row>
    <row r="163" spans="2:8">
      <c r="B163" s="12"/>
      <c r="C163" s="5" t="s">
        <v>1</v>
      </c>
      <c r="D163" s="27">
        <f>SUM(D159:D160)</f>
        <v>564.9</v>
      </c>
      <c r="E163" s="78"/>
      <c r="F163" s="12"/>
      <c r="H163" s="44"/>
    </row>
    <row r="164" spans="2:8">
      <c r="B164" s="13"/>
      <c r="C164" s="19"/>
      <c r="D164" s="28"/>
      <c r="E164" s="13"/>
      <c r="F164" s="13"/>
      <c r="G164" s="60"/>
      <c r="H164" s="81"/>
    </row>
    <row r="165" spans="2:8">
      <c r="B165" s="3"/>
      <c r="C165" s="6"/>
      <c r="D165" s="27"/>
      <c r="E165" s="12"/>
      <c r="F165" s="12"/>
      <c r="H165" s="44"/>
    </row>
    <row r="166" spans="2:8">
      <c r="B166" s="49">
        <v>45</v>
      </c>
      <c r="C166" s="51" t="s">
        <v>32</v>
      </c>
      <c r="D166" s="26"/>
      <c r="E166" s="10"/>
      <c r="F166" s="49" t="s">
        <v>32</v>
      </c>
      <c r="G166" s="56"/>
      <c r="H166" s="84"/>
    </row>
    <row r="167" spans="2:8">
      <c r="B167" s="12"/>
      <c r="C167" s="2" t="s">
        <v>176</v>
      </c>
      <c r="D167" s="40">
        <v>12.5</v>
      </c>
      <c r="E167" s="12"/>
      <c r="F167" s="12" t="s">
        <v>223</v>
      </c>
      <c r="H167" s="44"/>
    </row>
    <row r="168" spans="2:8">
      <c r="B168" s="12"/>
      <c r="C168" s="6" t="s">
        <v>172</v>
      </c>
      <c r="D168" s="29">
        <v>171.8</v>
      </c>
      <c r="E168" s="12"/>
      <c r="F168" s="12" t="s">
        <v>224</v>
      </c>
      <c r="H168" s="44"/>
    </row>
    <row r="169" spans="2:8">
      <c r="B169" s="12"/>
      <c r="C169" s="6" t="s">
        <v>221</v>
      </c>
      <c r="D169" s="29">
        <v>43.8</v>
      </c>
      <c r="E169" s="12"/>
      <c r="F169" s="12"/>
      <c r="H169" s="44"/>
    </row>
    <row r="170" spans="2:8">
      <c r="B170" s="12"/>
      <c r="C170" s="66" t="s">
        <v>222</v>
      </c>
      <c r="D170" s="40">
        <v>58.4</v>
      </c>
      <c r="E170" s="12"/>
      <c r="F170" s="12"/>
      <c r="H170" s="44"/>
    </row>
    <row r="171" spans="2:8">
      <c r="B171" s="12"/>
      <c r="C171" s="66" t="s">
        <v>220</v>
      </c>
      <c r="D171" s="40">
        <v>146</v>
      </c>
      <c r="E171" s="12"/>
      <c r="F171" s="12"/>
      <c r="H171" s="44"/>
    </row>
    <row r="172" spans="2:8">
      <c r="B172" s="13"/>
      <c r="C172" s="14" t="s">
        <v>1</v>
      </c>
      <c r="D172" s="28">
        <f>SUM(D167:D171)</f>
        <v>432.5</v>
      </c>
      <c r="E172" s="13"/>
      <c r="F172" s="13"/>
      <c r="G172" s="60"/>
      <c r="H172" s="81"/>
    </row>
    <row r="173" spans="2:8">
      <c r="B173" s="3"/>
      <c r="C173" s="4"/>
      <c r="D173" s="37"/>
      <c r="E173" s="12"/>
      <c r="F173" s="12"/>
      <c r="H173" s="44"/>
    </row>
    <row r="174" spans="2:8">
      <c r="B174" s="49">
        <v>46</v>
      </c>
      <c r="C174" s="50" t="s">
        <v>33</v>
      </c>
      <c r="D174" s="38"/>
      <c r="E174" s="10"/>
      <c r="F174" s="55" t="s">
        <v>33</v>
      </c>
      <c r="G174" s="56"/>
      <c r="H174" s="84"/>
    </row>
    <row r="175" spans="2:8">
      <c r="B175" s="12"/>
      <c r="C175" s="4" t="s">
        <v>155</v>
      </c>
      <c r="D175" s="43">
        <v>135</v>
      </c>
      <c r="E175" s="12"/>
      <c r="F175" s="12" t="s">
        <v>34</v>
      </c>
      <c r="H175" s="44"/>
    </row>
    <row r="176" spans="2:8">
      <c r="B176" s="12"/>
      <c r="C176" s="4" t="s">
        <v>170</v>
      </c>
      <c r="D176" s="43">
        <v>100</v>
      </c>
      <c r="E176" s="12"/>
      <c r="F176" s="12" t="s">
        <v>35</v>
      </c>
      <c r="H176" s="44"/>
    </row>
    <row r="177" spans="2:8">
      <c r="B177" s="12"/>
      <c r="C177" s="4" t="s">
        <v>171</v>
      </c>
      <c r="D177" s="43">
        <v>35</v>
      </c>
      <c r="E177" s="12"/>
      <c r="F177" s="12" t="s">
        <v>41</v>
      </c>
      <c r="H177" s="44"/>
    </row>
    <row r="178" spans="2:8">
      <c r="B178" s="13"/>
      <c r="C178" s="14" t="s">
        <v>1</v>
      </c>
      <c r="D178" s="28">
        <f>SUM(D175:D177)</f>
        <v>270</v>
      </c>
      <c r="E178" s="13"/>
      <c r="F178" s="13"/>
      <c r="G178" s="60"/>
      <c r="H178" s="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Jaarcijfers</vt:lpstr>
      <vt:lpstr>Toelichting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2016-08-26T18:00:45Z</dcterms:modified>
</cp:coreProperties>
</file>